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1760"/>
  </bookViews>
  <sheets>
    <sheet name="Участь депутатів у засіданнях" sheetId="2" r:id="rId1"/>
    <sheet name="Зведений результат" sheetId="3" r:id="rId2"/>
  </sheets>
  <definedNames>
    <definedName name="_xlnm.Print_Titles" localSheetId="0">'Участь депутатів у засіданнях'!$B:$B</definedName>
  </definedNames>
  <calcPr calcId="114210" fullCalcOnLoad="1"/>
</workbook>
</file>

<file path=xl/calcChain.xml><?xml version="1.0" encoding="utf-8"?>
<calcChain xmlns="http://schemas.openxmlformats.org/spreadsheetml/2006/main">
  <c r="EH43" i="2"/>
  <c r="EH42"/>
  <c r="EH40"/>
  <c r="EH37"/>
  <c r="EH34"/>
  <c r="EH33"/>
  <c r="EH32"/>
  <c r="EH31"/>
  <c r="EH30"/>
  <c r="EH29"/>
  <c r="EH27"/>
  <c r="EH26"/>
  <c r="EH25"/>
  <c r="EH24"/>
  <c r="EH23"/>
  <c r="EH22"/>
  <c r="EH21"/>
  <c r="EH19"/>
  <c r="EH18"/>
  <c r="EH17"/>
  <c r="EH16"/>
  <c r="EH15"/>
  <c r="EH12"/>
  <c r="EH11"/>
  <c r="EH10"/>
  <c r="EH13"/>
  <c r="EJ28"/>
  <c r="EI25"/>
  <c r="EI43"/>
  <c r="EI11"/>
  <c r="EI17"/>
  <c r="EI37"/>
  <c r="EI32"/>
  <c r="EI10"/>
  <c r="EH20"/>
  <c r="EH14"/>
  <c r="EI30"/>
  <c r="EI40"/>
  <c r="EI18"/>
  <c r="EI16"/>
  <c r="EI22"/>
  <c r="EI29"/>
  <c r="EH38"/>
  <c r="EI13"/>
  <c r="EI26"/>
  <c r="EH39"/>
  <c r="EI24"/>
  <c r="EI15"/>
  <c r="EI42"/>
  <c r="EH41"/>
  <c r="EH36"/>
  <c r="EI21"/>
  <c r="EI23"/>
  <c r="EI12"/>
  <c r="EH9"/>
  <c r="CS45"/>
  <c r="CU45"/>
  <c r="CW45"/>
  <c r="CY45"/>
  <c r="DA45"/>
  <c r="DC45"/>
  <c r="DE45"/>
  <c r="DG45"/>
  <c r="DI45"/>
  <c r="DK45"/>
  <c r="DM45"/>
  <c r="DO45"/>
  <c r="DQ45"/>
  <c r="CA44"/>
  <c r="CB44"/>
  <c r="CA45"/>
  <c r="CC44"/>
  <c r="CD44"/>
  <c r="CC45"/>
  <c r="CE45"/>
  <c r="CG45"/>
  <c r="CI45"/>
  <c r="CK45"/>
  <c r="CM45"/>
  <c r="CO45"/>
  <c r="CQ45"/>
  <c r="BK44"/>
  <c r="BL44"/>
  <c r="BK45"/>
  <c r="BM44"/>
  <c r="BN44"/>
  <c r="BM45"/>
  <c r="BO44"/>
  <c r="BP44"/>
  <c r="BO45"/>
  <c r="BQ44"/>
  <c r="BR44"/>
  <c r="BQ45"/>
  <c r="BS44"/>
  <c r="BT44"/>
  <c r="BS45"/>
  <c r="BU44"/>
  <c r="BV44"/>
  <c r="BU45"/>
  <c r="BW44"/>
  <c r="BX44"/>
  <c r="BW45"/>
  <c r="BY44"/>
  <c r="BZ44"/>
  <c r="BY45"/>
  <c r="BD44"/>
  <c r="BC44"/>
  <c r="BC45"/>
  <c r="BE44"/>
  <c r="BF44"/>
  <c r="BE45"/>
  <c r="BG44"/>
  <c r="BH44"/>
  <c r="BG45"/>
  <c r="BI44"/>
  <c r="BJ44"/>
  <c r="BI45"/>
  <c r="BA44"/>
  <c r="BB44"/>
  <c r="BA45"/>
  <c r="DW9"/>
  <c r="DY9"/>
  <c r="EC9"/>
  <c r="DZ9"/>
  <c r="ED9"/>
  <c r="DW10"/>
  <c r="DY10"/>
  <c r="EC10"/>
  <c r="DX10"/>
  <c r="DZ10"/>
  <c r="ED10"/>
  <c r="DW11"/>
  <c r="DY11"/>
  <c r="EC11"/>
  <c r="DZ11"/>
  <c r="ED11"/>
  <c r="DW12"/>
  <c r="DY12"/>
  <c r="EC12"/>
  <c r="DZ12"/>
  <c r="ED12"/>
  <c r="DW13"/>
  <c r="DY13"/>
  <c r="EC13"/>
  <c r="DX13"/>
  <c r="DZ13"/>
  <c r="ED13"/>
  <c r="DW14"/>
  <c r="DY14"/>
  <c r="EC14"/>
  <c r="DZ14"/>
  <c r="ED14"/>
  <c r="DW15"/>
  <c r="DY15"/>
  <c r="EC15"/>
  <c r="DZ15"/>
  <c r="ED15"/>
  <c r="DW16"/>
  <c r="DY16"/>
  <c r="EC16"/>
  <c r="DX16"/>
  <c r="DZ16"/>
  <c r="ED16"/>
  <c r="DW17"/>
  <c r="DY17"/>
  <c r="EC17"/>
  <c r="DX17"/>
  <c r="DZ17"/>
  <c r="ED17"/>
  <c r="DW18"/>
  <c r="DY18"/>
  <c r="EC18"/>
  <c r="DX18"/>
  <c r="DZ18"/>
  <c r="ED18"/>
  <c r="DW19"/>
  <c r="DY19"/>
  <c r="EC19"/>
  <c r="ED19"/>
  <c r="DW20"/>
  <c r="DY20"/>
  <c r="EC20"/>
  <c r="DX20"/>
  <c r="ED20"/>
  <c r="DW21"/>
  <c r="DY21"/>
  <c r="EC21"/>
  <c r="DX21"/>
  <c r="DZ21"/>
  <c r="ED21"/>
  <c r="DW22"/>
  <c r="DY22"/>
  <c r="EC22"/>
  <c r="ED22"/>
  <c r="DW23"/>
  <c r="DY23"/>
  <c r="EC23"/>
  <c r="DX23"/>
  <c r="DZ23"/>
  <c r="ED23"/>
  <c r="DW24"/>
  <c r="DY24"/>
  <c r="EC24"/>
  <c r="ED24"/>
  <c r="DW25"/>
  <c r="DY25"/>
  <c r="EC25"/>
  <c r="DX25"/>
  <c r="DZ25"/>
  <c r="ED25"/>
  <c r="DW26"/>
  <c r="DY26"/>
  <c r="EC26"/>
  <c r="DX26"/>
  <c r="DZ26"/>
  <c r="ED26"/>
  <c r="DW27"/>
  <c r="DY27"/>
  <c r="EC27"/>
  <c r="DX27"/>
  <c r="DZ27"/>
  <c r="ED27"/>
  <c r="DW28"/>
  <c r="DY28"/>
  <c r="EC28"/>
  <c r="ED28"/>
  <c r="DW29"/>
  <c r="DY29"/>
  <c r="EC29"/>
  <c r="DX29"/>
  <c r="DZ29"/>
  <c r="ED29"/>
  <c r="DW30"/>
  <c r="DY30"/>
  <c r="EC30"/>
  <c r="DX30"/>
  <c r="DZ30"/>
  <c r="ED30"/>
  <c r="DW31"/>
  <c r="DY31"/>
  <c r="EC31"/>
  <c r="DX31"/>
  <c r="DZ31"/>
  <c r="ED31"/>
  <c r="DW32"/>
  <c r="DY32"/>
  <c r="EC32"/>
  <c r="ED32"/>
  <c r="DW33"/>
  <c r="DY33"/>
  <c r="EC33"/>
  <c r="DX33"/>
  <c r="ED33"/>
  <c r="DW34"/>
  <c r="DY34"/>
  <c r="EC34"/>
  <c r="DZ34"/>
  <c r="ED34"/>
  <c r="DU35"/>
  <c r="EC35"/>
  <c r="ED35"/>
  <c r="DW36"/>
  <c r="DY36"/>
  <c r="EC36"/>
  <c r="ED36"/>
  <c r="DW37"/>
  <c r="DY37"/>
  <c r="EC37"/>
  <c r="DX37"/>
  <c r="DZ37"/>
  <c r="ED37"/>
  <c r="DW38"/>
  <c r="DY38"/>
  <c r="EC38"/>
  <c r="ED38"/>
  <c r="DW39"/>
  <c r="DY39"/>
  <c r="EC39"/>
  <c r="ED39"/>
  <c r="DW40"/>
  <c r="DY40"/>
  <c r="EC40"/>
  <c r="DX40"/>
  <c r="DZ40"/>
  <c r="ED40"/>
  <c r="DW41"/>
  <c r="DY41"/>
  <c r="EC41"/>
  <c r="DX41"/>
  <c r="DZ41"/>
  <c r="ED41"/>
  <c r="DW42"/>
  <c r="DY42"/>
  <c r="EC42"/>
  <c r="DX42"/>
  <c r="DZ42"/>
  <c r="ED42"/>
  <c r="DW43"/>
  <c r="DY43"/>
  <c r="EC43"/>
  <c r="DX43"/>
  <c r="DZ43"/>
  <c r="ED43"/>
  <c r="DX8"/>
  <c r="DZ8"/>
  <c r="ED8"/>
  <c r="DW8"/>
  <c r="DY8"/>
  <c r="EC8"/>
  <c r="EE8"/>
  <c r="DV35"/>
  <c r="DV36"/>
  <c r="DS9"/>
  <c r="DT9"/>
  <c r="DU9"/>
  <c r="DV9"/>
  <c r="DX9"/>
  <c r="DS10"/>
  <c r="DT10"/>
  <c r="DU10"/>
  <c r="DV10"/>
  <c r="DS11"/>
  <c r="DT11"/>
  <c r="DU11"/>
  <c r="DV11"/>
  <c r="DX11"/>
  <c r="DS12"/>
  <c r="DT12"/>
  <c r="DU12"/>
  <c r="DV12"/>
  <c r="DX12"/>
  <c r="DS13"/>
  <c r="DT13"/>
  <c r="DU13"/>
  <c r="DV13"/>
  <c r="DS14"/>
  <c r="DT14"/>
  <c r="DU14"/>
  <c r="DV14"/>
  <c r="DX14"/>
  <c r="DS15"/>
  <c r="DT15"/>
  <c r="DU15"/>
  <c r="DV15"/>
  <c r="DX15"/>
  <c r="DS16"/>
  <c r="DT16"/>
  <c r="DU16"/>
  <c r="DV16"/>
  <c r="DS17"/>
  <c r="DT17"/>
  <c r="DU17"/>
  <c r="DV17"/>
  <c r="DS18"/>
  <c r="DT18"/>
  <c r="DU18"/>
  <c r="DV18"/>
  <c r="DS19"/>
  <c r="DT19"/>
  <c r="DU19"/>
  <c r="DV19"/>
  <c r="DX19"/>
  <c r="DZ19"/>
  <c r="DS20"/>
  <c r="DT20"/>
  <c r="DU20"/>
  <c r="DV20"/>
  <c r="DZ20"/>
  <c r="DS21"/>
  <c r="DT21"/>
  <c r="DU21"/>
  <c r="DV21"/>
  <c r="DS22"/>
  <c r="DT22"/>
  <c r="DU22"/>
  <c r="DV22"/>
  <c r="DX22"/>
  <c r="DZ22"/>
  <c r="DS23"/>
  <c r="DT23"/>
  <c r="DU23"/>
  <c r="DV23"/>
  <c r="DS24"/>
  <c r="DT24"/>
  <c r="DU24"/>
  <c r="DV24"/>
  <c r="DX24"/>
  <c r="DZ24"/>
  <c r="DS25"/>
  <c r="DT25"/>
  <c r="DU25"/>
  <c r="DV25"/>
  <c r="DS26"/>
  <c r="DT26"/>
  <c r="DU26"/>
  <c r="DV26"/>
  <c r="DS27"/>
  <c r="DT27"/>
  <c r="DU27"/>
  <c r="DV27"/>
  <c r="DS28"/>
  <c r="DT28"/>
  <c r="DU28"/>
  <c r="DV28"/>
  <c r="DX28"/>
  <c r="DZ28"/>
  <c r="DS29"/>
  <c r="DT29"/>
  <c r="DU29"/>
  <c r="DV29"/>
  <c r="DS30"/>
  <c r="DT30"/>
  <c r="DU30"/>
  <c r="DV30"/>
  <c r="DS31"/>
  <c r="DT31"/>
  <c r="DU31"/>
  <c r="DV31"/>
  <c r="DS32"/>
  <c r="DT32"/>
  <c r="DU32"/>
  <c r="DV32"/>
  <c r="DX32"/>
  <c r="DZ32"/>
  <c r="DS33"/>
  <c r="DT33"/>
  <c r="DU33"/>
  <c r="DV33"/>
  <c r="DZ33"/>
  <c r="DS34"/>
  <c r="DT34"/>
  <c r="DU34"/>
  <c r="DV34"/>
  <c r="DX34"/>
  <c r="DS35"/>
  <c r="DT35"/>
  <c r="DW35"/>
  <c r="DX35"/>
  <c r="DY35"/>
  <c r="DZ35"/>
  <c r="DS36"/>
  <c r="DT36"/>
  <c r="DU36"/>
  <c r="DX36"/>
  <c r="DZ36"/>
  <c r="DS37"/>
  <c r="DT37"/>
  <c r="DU37"/>
  <c r="DV37"/>
  <c r="DS38"/>
  <c r="DT38"/>
  <c r="DU38"/>
  <c r="DV38"/>
  <c r="DX38"/>
  <c r="DZ38"/>
  <c r="DS39"/>
  <c r="DT39"/>
  <c r="DU39"/>
  <c r="DV39"/>
  <c r="DX39"/>
  <c r="DZ39"/>
  <c r="DS40"/>
  <c r="DT40"/>
  <c r="DU40"/>
  <c r="DV40"/>
  <c r="DS41"/>
  <c r="DT41"/>
  <c r="DU41"/>
  <c r="DV41"/>
  <c r="DS42"/>
  <c r="DT42"/>
  <c r="DU42"/>
  <c r="DV42"/>
  <c r="DT43"/>
  <c r="DU43"/>
  <c r="DV43"/>
  <c r="DV8"/>
  <c r="DU8"/>
  <c r="DT8"/>
  <c r="DS8"/>
  <c r="DK47"/>
  <c r="DK48"/>
  <c r="DK49"/>
  <c r="DK50"/>
  <c r="DK51"/>
  <c r="DK52"/>
  <c r="DK53"/>
  <c r="DK54"/>
  <c r="DK55"/>
  <c r="DK56"/>
  <c r="DK57"/>
  <c r="DL47"/>
  <c r="DL48"/>
  <c r="DL49"/>
  <c r="DL50"/>
  <c r="DL51"/>
  <c r="DL52"/>
  <c r="DL53"/>
  <c r="DL54"/>
  <c r="DL55"/>
  <c r="DL56"/>
  <c r="DL57"/>
  <c r="DK58"/>
  <c r="DI47"/>
  <c r="DI48"/>
  <c r="DI49"/>
  <c r="DI50"/>
  <c r="DI51"/>
  <c r="DI52"/>
  <c r="DI53"/>
  <c r="DI54"/>
  <c r="DI55"/>
  <c r="DI56"/>
  <c r="DI57"/>
  <c r="DJ47"/>
  <c r="DJ48"/>
  <c r="DJ49"/>
  <c r="DJ50"/>
  <c r="DJ51"/>
  <c r="DJ52"/>
  <c r="DJ53"/>
  <c r="DJ54"/>
  <c r="DJ55"/>
  <c r="DJ56"/>
  <c r="DJ57"/>
  <c r="DI58"/>
  <c r="DG47"/>
  <c r="DG48"/>
  <c r="DG49"/>
  <c r="DG50"/>
  <c r="DG51"/>
  <c r="DG52"/>
  <c r="DG53"/>
  <c r="DG54"/>
  <c r="DG55"/>
  <c r="DG56"/>
  <c r="DG57"/>
  <c r="DH47"/>
  <c r="DH48"/>
  <c r="DH49"/>
  <c r="DH50"/>
  <c r="DH51"/>
  <c r="DH52"/>
  <c r="DH53"/>
  <c r="DH54"/>
  <c r="DH55"/>
  <c r="DH56"/>
  <c r="DH57"/>
  <c r="DG58"/>
  <c r="DK44"/>
  <c r="DL44"/>
  <c r="DJ44"/>
  <c r="DI44"/>
  <c r="DH44"/>
  <c r="DG44"/>
  <c r="CC56"/>
  <c r="CC47"/>
  <c r="CC48"/>
  <c r="CC49"/>
  <c r="CC50"/>
  <c r="CC51"/>
  <c r="CC52"/>
  <c r="CC53"/>
  <c r="CC55"/>
  <c r="CC54"/>
  <c r="CC57"/>
  <c r="CD53"/>
  <c r="CD51"/>
  <c r="CD47"/>
  <c r="CD55"/>
  <c r="CD50"/>
  <c r="CD57"/>
  <c r="CC58"/>
  <c r="CS47"/>
  <c r="CS48"/>
  <c r="CS49"/>
  <c r="CS50"/>
  <c r="CS51"/>
  <c r="CS52"/>
  <c r="CS53"/>
  <c r="CS54"/>
  <c r="CS55"/>
  <c r="CS56"/>
  <c r="CS57"/>
  <c r="CT47"/>
  <c r="CT48"/>
  <c r="CT49"/>
  <c r="CT50"/>
  <c r="CT51"/>
  <c r="CT52"/>
  <c r="CT53"/>
  <c r="CT54"/>
  <c r="CT55"/>
  <c r="CT56"/>
  <c r="CT57"/>
  <c r="CS58"/>
  <c r="CQ47"/>
  <c r="CQ48"/>
  <c r="CQ49"/>
  <c r="CQ50"/>
  <c r="CQ51"/>
  <c r="CQ52"/>
  <c r="CQ53"/>
  <c r="CQ54"/>
  <c r="CQ55"/>
  <c r="CQ56"/>
  <c r="CQ57"/>
  <c r="CR47"/>
  <c r="CR48"/>
  <c r="CR49"/>
  <c r="CR50"/>
  <c r="CR51"/>
  <c r="CR52"/>
  <c r="CR53"/>
  <c r="CR54"/>
  <c r="CR55"/>
  <c r="CR56"/>
  <c r="CR57"/>
  <c r="CQ58"/>
  <c r="CO47"/>
  <c r="CO48"/>
  <c r="CO49"/>
  <c r="CO50"/>
  <c r="CO51"/>
  <c r="CO52"/>
  <c r="CO53"/>
  <c r="CO54"/>
  <c r="CO55"/>
  <c r="CO56"/>
  <c r="CO57"/>
  <c r="CP47"/>
  <c r="CP48"/>
  <c r="CP49"/>
  <c r="CP50"/>
  <c r="CP51"/>
  <c r="CP52"/>
  <c r="CP53"/>
  <c r="CP54"/>
  <c r="CP55"/>
  <c r="CP56"/>
  <c r="CP57"/>
  <c r="CO58"/>
  <c r="CM47"/>
  <c r="CM48"/>
  <c r="CM49"/>
  <c r="CM50"/>
  <c r="CM51"/>
  <c r="CM52"/>
  <c r="CM53"/>
  <c r="CM54"/>
  <c r="CM55"/>
  <c r="CM56"/>
  <c r="CM57"/>
  <c r="CN47"/>
  <c r="CN48"/>
  <c r="CN49"/>
  <c r="CN50"/>
  <c r="CN51"/>
  <c r="CN52"/>
  <c r="CN53"/>
  <c r="CN54"/>
  <c r="CN55"/>
  <c r="CN56"/>
  <c r="CN57"/>
  <c r="CM58"/>
  <c r="CK47"/>
  <c r="CK48"/>
  <c r="CK49"/>
  <c r="CK50"/>
  <c r="CK51"/>
  <c r="CK52"/>
  <c r="CK53"/>
  <c r="CK54"/>
  <c r="CK55"/>
  <c r="CK56"/>
  <c r="CK57"/>
  <c r="CL47"/>
  <c r="CL48"/>
  <c r="CL49"/>
  <c r="CL50"/>
  <c r="CL51"/>
  <c r="CL52"/>
  <c r="CL53"/>
  <c r="CL54"/>
  <c r="CL55"/>
  <c r="CL56"/>
  <c r="CL57"/>
  <c r="CK58"/>
  <c r="CI47"/>
  <c r="CI48"/>
  <c r="CI49"/>
  <c r="CI50"/>
  <c r="CI51"/>
  <c r="CI52"/>
  <c r="CI53"/>
  <c r="CI54"/>
  <c r="CI55"/>
  <c r="CI56"/>
  <c r="CI57"/>
  <c r="CJ47"/>
  <c r="CJ48"/>
  <c r="CJ49"/>
  <c r="CJ50"/>
  <c r="CJ51"/>
  <c r="CJ52"/>
  <c r="CJ53"/>
  <c r="CJ54"/>
  <c r="CJ55"/>
  <c r="CJ56"/>
  <c r="CJ57"/>
  <c r="CI58"/>
  <c r="CG47"/>
  <c r="CG48"/>
  <c r="CG49"/>
  <c r="CG50"/>
  <c r="CG51"/>
  <c r="CG52"/>
  <c r="CG53"/>
  <c r="CG54"/>
  <c r="CG55"/>
  <c r="CG56"/>
  <c r="CG57"/>
  <c r="CH47"/>
  <c r="CH48"/>
  <c r="CH49"/>
  <c r="CH50"/>
  <c r="CH51"/>
  <c r="CH52"/>
  <c r="CH53"/>
  <c r="CH54"/>
  <c r="CH55"/>
  <c r="CH56"/>
  <c r="CH57"/>
  <c r="CG58"/>
  <c r="CE47"/>
  <c r="CE48"/>
  <c r="CE49"/>
  <c r="CE50"/>
  <c r="CE51"/>
  <c r="CE52"/>
  <c r="CE53"/>
  <c r="CE54"/>
  <c r="CE55"/>
  <c r="CE56"/>
  <c r="CE57"/>
  <c r="CF47"/>
  <c r="CF48"/>
  <c r="CF49"/>
  <c r="CF50"/>
  <c r="CF51"/>
  <c r="CF52"/>
  <c r="CF53"/>
  <c r="CF54"/>
  <c r="CF55"/>
  <c r="CF56"/>
  <c r="CF57"/>
  <c r="CE58"/>
  <c r="CD48"/>
  <c r="CD49"/>
  <c r="CD52"/>
  <c r="CD54"/>
  <c r="CD56"/>
  <c r="CS44"/>
  <c r="CT44"/>
  <c r="CR44"/>
  <c r="CQ44"/>
  <c r="CP44"/>
  <c r="CO44"/>
  <c r="CN44"/>
  <c r="CM44"/>
  <c r="CL44"/>
  <c r="CK44"/>
  <c r="CJ44"/>
  <c r="CI44"/>
  <c r="CH44"/>
  <c r="CG44"/>
  <c r="CF44"/>
  <c r="CE44"/>
  <c r="BA47"/>
  <c r="BA48"/>
  <c r="BA49"/>
  <c r="BA50"/>
  <c r="BA51"/>
  <c r="BA52"/>
  <c r="BA53"/>
  <c r="BA54"/>
  <c r="BA55"/>
  <c r="BA56"/>
  <c r="BA57"/>
  <c r="BB47"/>
  <c r="BB48"/>
  <c r="BB49"/>
  <c r="BB50"/>
  <c r="BB51"/>
  <c r="BB52"/>
  <c r="BB53"/>
  <c r="BB54"/>
  <c r="BB55"/>
  <c r="BB56"/>
  <c r="BB57"/>
  <c r="BA58"/>
  <c r="BC47"/>
  <c r="BC48"/>
  <c r="BC49"/>
  <c r="BC50"/>
  <c r="BC51"/>
  <c r="BC52"/>
  <c r="BC53"/>
  <c r="BC54"/>
  <c r="BC55"/>
  <c r="BC56"/>
  <c r="BC57"/>
  <c r="BD47"/>
  <c r="BD48"/>
  <c r="BD49"/>
  <c r="BD50"/>
  <c r="BD51"/>
  <c r="BD52"/>
  <c r="BD53"/>
  <c r="BD54"/>
  <c r="BD55"/>
  <c r="BD56"/>
  <c r="BD57"/>
  <c r="BC58"/>
  <c r="BE47"/>
  <c r="BE48"/>
  <c r="BE49"/>
  <c r="BE50"/>
  <c r="BE51"/>
  <c r="BE52"/>
  <c r="BE53"/>
  <c r="BE54"/>
  <c r="BE55"/>
  <c r="BE56"/>
  <c r="BE57"/>
  <c r="BF47"/>
  <c r="BF48"/>
  <c r="BF49"/>
  <c r="BF50"/>
  <c r="BF51"/>
  <c r="BF52"/>
  <c r="BF53"/>
  <c r="BF54"/>
  <c r="BF55"/>
  <c r="BF56"/>
  <c r="BF57"/>
  <c r="BE58"/>
  <c r="BG47"/>
  <c r="BG48"/>
  <c r="BG49"/>
  <c r="BG50"/>
  <c r="BG51"/>
  <c r="BG52"/>
  <c r="BG53"/>
  <c r="BG54"/>
  <c r="BG55"/>
  <c r="BG56"/>
  <c r="BG57"/>
  <c r="BH47"/>
  <c r="BH48"/>
  <c r="BH49"/>
  <c r="BH50"/>
  <c r="BH51"/>
  <c r="BH52"/>
  <c r="BH53"/>
  <c r="BH54"/>
  <c r="BH55"/>
  <c r="BH56"/>
  <c r="BH57"/>
  <c r="BG58"/>
  <c r="BI47"/>
  <c r="BI48"/>
  <c r="BI49"/>
  <c r="BI50"/>
  <c r="BI51"/>
  <c r="BI52"/>
  <c r="BI53"/>
  <c r="BI54"/>
  <c r="BI55"/>
  <c r="BI56"/>
  <c r="BI57"/>
  <c r="BJ47"/>
  <c r="BJ48"/>
  <c r="BJ49"/>
  <c r="BJ50"/>
  <c r="BJ51"/>
  <c r="BJ52"/>
  <c r="BJ53"/>
  <c r="BJ54"/>
  <c r="BJ55"/>
  <c r="BJ56"/>
  <c r="BJ57"/>
  <c r="BI58"/>
  <c r="BK47"/>
  <c r="BK48"/>
  <c r="BK49"/>
  <c r="BK50"/>
  <c r="BK51"/>
  <c r="BK52"/>
  <c r="BK53"/>
  <c r="BK54"/>
  <c r="BK55"/>
  <c r="BK56"/>
  <c r="BK57"/>
  <c r="BL47"/>
  <c r="BL48"/>
  <c r="BL49"/>
  <c r="BL50"/>
  <c r="BL51"/>
  <c r="BL52"/>
  <c r="BL53"/>
  <c r="BL54"/>
  <c r="BL55"/>
  <c r="BL56"/>
  <c r="BL57"/>
  <c r="BK58"/>
  <c r="BM47"/>
  <c r="BM48"/>
  <c r="BM49"/>
  <c r="BM50"/>
  <c r="BM51"/>
  <c r="BM52"/>
  <c r="BM53"/>
  <c r="BM54"/>
  <c r="BM55"/>
  <c r="BM56"/>
  <c r="BM57"/>
  <c r="BN47"/>
  <c r="BN48"/>
  <c r="BN49"/>
  <c r="BN50"/>
  <c r="BN51"/>
  <c r="BN52"/>
  <c r="BN53"/>
  <c r="BN54"/>
  <c r="BN55"/>
  <c r="BN56"/>
  <c r="BN57"/>
  <c r="BM58"/>
  <c r="BO47"/>
  <c r="BO48"/>
  <c r="BO49"/>
  <c r="BO50"/>
  <c r="BO51"/>
  <c r="BO52"/>
  <c r="BO53"/>
  <c r="BO54"/>
  <c r="BO55"/>
  <c r="BO56"/>
  <c r="BO57"/>
  <c r="BP47"/>
  <c r="BP48"/>
  <c r="BP49"/>
  <c r="BP50"/>
  <c r="BP51"/>
  <c r="BP52"/>
  <c r="BP53"/>
  <c r="BP54"/>
  <c r="BP55"/>
  <c r="BP56"/>
  <c r="BP57"/>
  <c r="BO58"/>
  <c r="BQ47"/>
  <c r="BQ48"/>
  <c r="BQ49"/>
  <c r="BQ50"/>
  <c r="BQ51"/>
  <c r="BQ52"/>
  <c r="BQ53"/>
  <c r="BQ54"/>
  <c r="BQ55"/>
  <c r="BQ56"/>
  <c r="BQ57"/>
  <c r="BR47"/>
  <c r="BR48"/>
  <c r="BR49"/>
  <c r="BR50"/>
  <c r="BR51"/>
  <c r="BR52"/>
  <c r="BR53"/>
  <c r="BR54"/>
  <c r="BR55"/>
  <c r="BR56"/>
  <c r="BR57"/>
  <c r="BQ58"/>
  <c r="BS47"/>
  <c r="BS48"/>
  <c r="BS49"/>
  <c r="BS50"/>
  <c r="BS51"/>
  <c r="BS52"/>
  <c r="BS53"/>
  <c r="BS54"/>
  <c r="BS55"/>
  <c r="BS56"/>
  <c r="BS57"/>
  <c r="BT47"/>
  <c r="BT48"/>
  <c r="BT49"/>
  <c r="BT50"/>
  <c r="BT51"/>
  <c r="BT52"/>
  <c r="BT53"/>
  <c r="BT54"/>
  <c r="BT55"/>
  <c r="BT56"/>
  <c r="BT57"/>
  <c r="BS58"/>
  <c r="BU47"/>
  <c r="BU48"/>
  <c r="BU49"/>
  <c r="BU50"/>
  <c r="BU51"/>
  <c r="BU52"/>
  <c r="BU53"/>
  <c r="BU54"/>
  <c r="BU55"/>
  <c r="BU56"/>
  <c r="BU57"/>
  <c r="BV47"/>
  <c r="BV48"/>
  <c r="BV49"/>
  <c r="BV50"/>
  <c r="BV51"/>
  <c r="BV52"/>
  <c r="BV53"/>
  <c r="BV54"/>
  <c r="BV55"/>
  <c r="BV56"/>
  <c r="BV57"/>
  <c r="BU58"/>
  <c r="BW47"/>
  <c r="BW48"/>
  <c r="BW49"/>
  <c r="BW50"/>
  <c r="BW51"/>
  <c r="BW52"/>
  <c r="BW53"/>
  <c r="BW54"/>
  <c r="BW55"/>
  <c r="BW56"/>
  <c r="BW57"/>
  <c r="BX47"/>
  <c r="BX48"/>
  <c r="BX49"/>
  <c r="BX50"/>
  <c r="BX51"/>
  <c r="BX52"/>
  <c r="BX53"/>
  <c r="BX54"/>
  <c r="BX55"/>
  <c r="BX56"/>
  <c r="BX57"/>
  <c r="BW58"/>
  <c r="BY47"/>
  <c r="BY48"/>
  <c r="BY49"/>
  <c r="BY50"/>
  <c r="BY51"/>
  <c r="BY52"/>
  <c r="BY53"/>
  <c r="BY54"/>
  <c r="BY55"/>
  <c r="BY56"/>
  <c r="BY57"/>
  <c r="BZ47"/>
  <c r="BZ48"/>
  <c r="BZ49"/>
  <c r="BZ50"/>
  <c r="BZ51"/>
  <c r="BZ52"/>
  <c r="BZ53"/>
  <c r="BZ54"/>
  <c r="BZ55"/>
  <c r="BZ56"/>
  <c r="BZ57"/>
  <c r="BY58"/>
  <c r="CA47"/>
  <c r="CA48"/>
  <c r="CA49"/>
  <c r="CA50"/>
  <c r="CA51"/>
  <c r="CA52"/>
  <c r="CA53"/>
  <c r="CA54"/>
  <c r="CA55"/>
  <c r="CA56"/>
  <c r="CA57"/>
  <c r="CB47"/>
  <c r="CB48"/>
  <c r="CB49"/>
  <c r="CB50"/>
  <c r="CB51"/>
  <c r="CB52"/>
  <c r="CB53"/>
  <c r="CB54"/>
  <c r="CB55"/>
  <c r="CB56"/>
  <c r="CB57"/>
  <c r="CA58"/>
  <c r="CU47"/>
  <c r="CU48"/>
  <c r="CU49"/>
  <c r="CU50"/>
  <c r="CU51"/>
  <c r="CU52"/>
  <c r="CU53"/>
  <c r="CU54"/>
  <c r="CU55"/>
  <c r="CU56"/>
  <c r="CU57"/>
  <c r="CV47"/>
  <c r="CV48"/>
  <c r="CV49"/>
  <c r="CV50"/>
  <c r="CV51"/>
  <c r="CV52"/>
  <c r="CV53"/>
  <c r="CV54"/>
  <c r="CV55"/>
  <c r="CV56"/>
  <c r="CV57"/>
  <c r="CU58"/>
  <c r="CW47"/>
  <c r="CW48"/>
  <c r="CW49"/>
  <c r="CW50"/>
  <c r="CW51"/>
  <c r="CW52"/>
  <c r="CW53"/>
  <c r="CW54"/>
  <c r="CW55"/>
  <c r="CW56"/>
  <c r="CW57"/>
  <c r="CX47"/>
  <c r="CX48"/>
  <c r="CX49"/>
  <c r="CX50"/>
  <c r="CX51"/>
  <c r="CX52"/>
  <c r="CX53"/>
  <c r="CX54"/>
  <c r="CX55"/>
  <c r="CX56"/>
  <c r="CX57"/>
  <c r="CW58"/>
  <c r="CY47"/>
  <c r="CY48"/>
  <c r="CY49"/>
  <c r="CY50"/>
  <c r="CY51"/>
  <c r="CY52"/>
  <c r="CY53"/>
  <c r="CY54"/>
  <c r="CY55"/>
  <c r="CY56"/>
  <c r="CY57"/>
  <c r="CZ47"/>
  <c r="CZ48"/>
  <c r="CZ49"/>
  <c r="CZ50"/>
  <c r="CZ51"/>
  <c r="CZ52"/>
  <c r="CZ53"/>
  <c r="CZ54"/>
  <c r="CZ55"/>
  <c r="CZ56"/>
  <c r="CZ57"/>
  <c r="CY58"/>
  <c r="DA47"/>
  <c r="DA48"/>
  <c r="DA49"/>
  <c r="DA50"/>
  <c r="DA51"/>
  <c r="DA52"/>
  <c r="DA53"/>
  <c r="DA54"/>
  <c r="DA55"/>
  <c r="DA56"/>
  <c r="DA57"/>
  <c r="DB47"/>
  <c r="DB48"/>
  <c r="DB49"/>
  <c r="DB50"/>
  <c r="DB51"/>
  <c r="DB52"/>
  <c r="DB53"/>
  <c r="DB54"/>
  <c r="DB55"/>
  <c r="DB56"/>
  <c r="DB57"/>
  <c r="DA58"/>
  <c r="DC47"/>
  <c r="DC48"/>
  <c r="DC49"/>
  <c r="DC50"/>
  <c r="DC51"/>
  <c r="DC52"/>
  <c r="DC53"/>
  <c r="DC54"/>
  <c r="DC55"/>
  <c r="DC56"/>
  <c r="DC57"/>
  <c r="DD47"/>
  <c r="DD48"/>
  <c r="DD49"/>
  <c r="DD50"/>
  <c r="DD51"/>
  <c r="DD52"/>
  <c r="DD53"/>
  <c r="DD54"/>
  <c r="DD55"/>
  <c r="DD56"/>
  <c r="DD57"/>
  <c r="DC58"/>
  <c r="DE47"/>
  <c r="DE48"/>
  <c r="DE49"/>
  <c r="DE50"/>
  <c r="DE51"/>
  <c r="DE52"/>
  <c r="DE53"/>
  <c r="DE54"/>
  <c r="DE55"/>
  <c r="DE56"/>
  <c r="DE57"/>
  <c r="DF47"/>
  <c r="DF48"/>
  <c r="DF49"/>
  <c r="DF50"/>
  <c r="DF51"/>
  <c r="DF52"/>
  <c r="DF53"/>
  <c r="DF54"/>
  <c r="DF55"/>
  <c r="DF56"/>
  <c r="DF57"/>
  <c r="DE58"/>
  <c r="DM47"/>
  <c r="DM48"/>
  <c r="DM49"/>
  <c r="DM50"/>
  <c r="DM51"/>
  <c r="DM52"/>
  <c r="DM53"/>
  <c r="DM54"/>
  <c r="DM55"/>
  <c r="DM56"/>
  <c r="DM57"/>
  <c r="DN47"/>
  <c r="DN48"/>
  <c r="DN49"/>
  <c r="DN50"/>
  <c r="DN51"/>
  <c r="DN52"/>
  <c r="DN53"/>
  <c r="DN54"/>
  <c r="DN55"/>
  <c r="DN56"/>
  <c r="DN57"/>
  <c r="DM58"/>
  <c r="DO47"/>
  <c r="DO48"/>
  <c r="DO49"/>
  <c r="DO50"/>
  <c r="DO51"/>
  <c r="DO52"/>
  <c r="DO53"/>
  <c r="DO54"/>
  <c r="DO55"/>
  <c r="DO56"/>
  <c r="DO57"/>
  <c r="DP47"/>
  <c r="DP48"/>
  <c r="DP49"/>
  <c r="DP50"/>
  <c r="DP51"/>
  <c r="DP52"/>
  <c r="DP53"/>
  <c r="DP54"/>
  <c r="DP55"/>
  <c r="DP56"/>
  <c r="DP57"/>
  <c r="DO58"/>
  <c r="CU44"/>
  <c r="CV44"/>
  <c r="CW44"/>
  <c r="CX44"/>
  <c r="CY44"/>
  <c r="CZ44"/>
  <c r="DA44"/>
  <c r="DB44"/>
  <c r="DC44"/>
  <c r="DD44"/>
  <c r="DE44"/>
  <c r="DF44"/>
  <c r="DM44"/>
  <c r="DN44"/>
  <c r="DO44"/>
  <c r="DP44"/>
  <c r="DQ44"/>
  <c r="DR44"/>
  <c r="BT7"/>
  <c r="BP7"/>
  <c r="BL7"/>
  <c r="BH7"/>
  <c r="BD7"/>
  <c r="C39" i="3"/>
  <c r="D39"/>
  <c r="EE43" i="2"/>
  <c r="E39" i="3"/>
  <c r="B39"/>
  <c r="EJ12" i="2"/>
  <c r="EJ9"/>
  <c r="EJ10"/>
  <c r="EJ11"/>
  <c r="EJ13"/>
  <c r="EJ14"/>
  <c r="EJ15"/>
  <c r="EJ16"/>
  <c r="EJ17"/>
  <c r="EJ18"/>
  <c r="EJ19"/>
  <c r="EJ20"/>
  <c r="EJ21"/>
  <c r="EJ22"/>
  <c r="EJ23"/>
  <c r="EJ24"/>
  <c r="EJ25"/>
  <c r="EJ26"/>
  <c r="EJ27"/>
  <c r="EJ29"/>
  <c r="EJ30"/>
  <c r="EJ31"/>
  <c r="EJ32"/>
  <c r="EJ38"/>
  <c r="EJ39"/>
  <c r="EJ40"/>
  <c r="EJ41"/>
  <c r="EJ42"/>
  <c r="EJ43"/>
  <c r="EJ33"/>
  <c r="EJ34"/>
  <c r="EJ36"/>
  <c r="EJ37"/>
  <c r="AK48"/>
  <c r="C48"/>
  <c r="AM7"/>
  <c r="AN7"/>
  <c r="AO7"/>
  <c r="AP7"/>
  <c r="AQ7"/>
  <c r="AR7"/>
  <c r="AS7"/>
  <c r="AT7"/>
  <c r="AU7"/>
  <c r="AV7"/>
  <c r="AW7"/>
  <c r="AX7"/>
  <c r="AM44"/>
  <c r="AN44"/>
  <c r="AO44"/>
  <c r="AP44"/>
  <c r="AO45"/>
  <c r="AQ44"/>
  <c r="AR44"/>
  <c r="AS44"/>
  <c r="AT44"/>
  <c r="AS45"/>
  <c r="AU44"/>
  <c r="AV44"/>
  <c r="AU45"/>
  <c r="AW44"/>
  <c r="AX44"/>
  <c r="AM45"/>
  <c r="AQ45"/>
  <c r="AW45"/>
  <c r="AM47"/>
  <c r="AN47"/>
  <c r="AO47"/>
  <c r="AP47"/>
  <c r="AQ47"/>
  <c r="AR47"/>
  <c r="AS47"/>
  <c r="AT47"/>
  <c r="AU47"/>
  <c r="AV47"/>
  <c r="AW47"/>
  <c r="AX47"/>
  <c r="AM48"/>
  <c r="AN48"/>
  <c r="AO48"/>
  <c r="AP48"/>
  <c r="AQ48"/>
  <c r="AR48"/>
  <c r="AS48"/>
  <c r="AT48"/>
  <c r="AU48"/>
  <c r="AV48"/>
  <c r="AW48"/>
  <c r="AX48"/>
  <c r="AM49"/>
  <c r="AN49"/>
  <c r="AO49"/>
  <c r="AP49"/>
  <c r="AQ49"/>
  <c r="AR49"/>
  <c r="AS49"/>
  <c r="AT49"/>
  <c r="AU49"/>
  <c r="AV49"/>
  <c r="AW49"/>
  <c r="AX49"/>
  <c r="AM50"/>
  <c r="AN50"/>
  <c r="AO50"/>
  <c r="AP50"/>
  <c r="AQ50"/>
  <c r="AR50"/>
  <c r="AS50"/>
  <c r="AT50"/>
  <c r="AU50"/>
  <c r="AV50"/>
  <c r="AW50"/>
  <c r="AX50"/>
  <c r="AM51"/>
  <c r="AN51"/>
  <c r="AO51"/>
  <c r="AP51"/>
  <c r="AQ51"/>
  <c r="AR51"/>
  <c r="AS51"/>
  <c r="AT51"/>
  <c r="AU51"/>
  <c r="AV51"/>
  <c r="AW51"/>
  <c r="AX51"/>
  <c r="AM52"/>
  <c r="AN52"/>
  <c r="AO52"/>
  <c r="AP52"/>
  <c r="AQ52"/>
  <c r="AR52"/>
  <c r="AS52"/>
  <c r="AT52"/>
  <c r="AU52"/>
  <c r="AV52"/>
  <c r="AW52"/>
  <c r="AX52"/>
  <c r="AM53"/>
  <c r="AN53"/>
  <c r="AO53"/>
  <c r="AP53"/>
  <c r="AQ53"/>
  <c r="AR53"/>
  <c r="AS53"/>
  <c r="AT53"/>
  <c r="AU53"/>
  <c r="AV53"/>
  <c r="AW53"/>
  <c r="AX53"/>
  <c r="AM54"/>
  <c r="AN54"/>
  <c r="AO54"/>
  <c r="AP54"/>
  <c r="AQ54"/>
  <c r="AR54"/>
  <c r="AS54"/>
  <c r="AT54"/>
  <c r="AU54"/>
  <c r="AV54"/>
  <c r="AW54"/>
  <c r="AX54"/>
  <c r="AM55"/>
  <c r="AN55"/>
  <c r="AO55"/>
  <c r="AP55"/>
  <c r="AQ55"/>
  <c r="AR55"/>
  <c r="AS55"/>
  <c r="AT55"/>
  <c r="AU55"/>
  <c r="AV55"/>
  <c r="AW55"/>
  <c r="AX55"/>
  <c r="AM56"/>
  <c r="AN56"/>
  <c r="AO56"/>
  <c r="AP56"/>
  <c r="AQ56"/>
  <c r="AR56"/>
  <c r="AS56"/>
  <c r="AT56"/>
  <c r="AU56"/>
  <c r="AV56"/>
  <c r="AW56"/>
  <c r="AX56"/>
  <c r="AM57"/>
  <c r="AN57"/>
  <c r="AO57"/>
  <c r="AP57"/>
  <c r="AO58"/>
  <c r="AQ57"/>
  <c r="AR57"/>
  <c r="AS57"/>
  <c r="AT57"/>
  <c r="AS58"/>
  <c r="AU57"/>
  <c r="AV57"/>
  <c r="AU58"/>
  <c r="AW57"/>
  <c r="AX57"/>
  <c r="AM58"/>
  <c r="AQ58"/>
  <c r="AW5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L48"/>
  <c r="AY48"/>
  <c r="AZ48"/>
  <c r="DQ48"/>
  <c r="DR48"/>
  <c r="D48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Y44"/>
  <c r="AZ44"/>
  <c r="D44"/>
  <c r="C44"/>
  <c r="AI45"/>
  <c r="AC45"/>
  <c r="S45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Y47"/>
  <c r="AZ47"/>
  <c r="DQ47"/>
  <c r="DR47"/>
  <c r="E49"/>
  <c r="F49"/>
  <c r="G49"/>
  <c r="H49"/>
  <c r="I49"/>
  <c r="I50"/>
  <c r="I51"/>
  <c r="I52"/>
  <c r="I53"/>
  <c r="I54"/>
  <c r="I55"/>
  <c r="I56"/>
  <c r="I57"/>
  <c r="J49"/>
  <c r="K49"/>
  <c r="L49"/>
  <c r="M49"/>
  <c r="N49"/>
  <c r="O49"/>
  <c r="O50"/>
  <c r="O51"/>
  <c r="O52"/>
  <c r="O53"/>
  <c r="O54"/>
  <c r="O55"/>
  <c r="O56"/>
  <c r="O57"/>
  <c r="P49"/>
  <c r="Q49"/>
  <c r="R49"/>
  <c r="S49"/>
  <c r="T49"/>
  <c r="U49"/>
  <c r="U50"/>
  <c r="U51"/>
  <c r="U52"/>
  <c r="U53"/>
  <c r="U54"/>
  <c r="U55"/>
  <c r="U56"/>
  <c r="U57"/>
  <c r="V49"/>
  <c r="W49"/>
  <c r="X49"/>
  <c r="Y49"/>
  <c r="Z49"/>
  <c r="AA49"/>
  <c r="AA50"/>
  <c r="AA51"/>
  <c r="AA52"/>
  <c r="AA53"/>
  <c r="AA54"/>
  <c r="AA55"/>
  <c r="AA56"/>
  <c r="AA57"/>
  <c r="AB49"/>
  <c r="AB50"/>
  <c r="AB51"/>
  <c r="AB52"/>
  <c r="AB53"/>
  <c r="AB54"/>
  <c r="AB55"/>
  <c r="AB56"/>
  <c r="AB57"/>
  <c r="AA58"/>
  <c r="AC49"/>
  <c r="AD49"/>
  <c r="AE49"/>
  <c r="AF49"/>
  <c r="AG49"/>
  <c r="AG50"/>
  <c r="AG51"/>
  <c r="AG52"/>
  <c r="AG53"/>
  <c r="AG54"/>
  <c r="AG55"/>
  <c r="AG56"/>
  <c r="AG57"/>
  <c r="AH49"/>
  <c r="AH50"/>
  <c r="AH51"/>
  <c r="AH52"/>
  <c r="AH53"/>
  <c r="AH54"/>
  <c r="AH55"/>
  <c r="AH56"/>
  <c r="AH57"/>
  <c r="AG58"/>
  <c r="AI49"/>
  <c r="AJ49"/>
  <c r="AK49"/>
  <c r="AL49"/>
  <c r="AY49"/>
  <c r="AY50"/>
  <c r="AY51"/>
  <c r="AY52"/>
  <c r="AY53"/>
  <c r="AY54"/>
  <c r="AY55"/>
  <c r="AY56"/>
  <c r="AY57"/>
  <c r="AZ49"/>
  <c r="AZ50"/>
  <c r="AZ51"/>
  <c r="AZ52"/>
  <c r="AZ53"/>
  <c r="AZ54"/>
  <c r="AZ55"/>
  <c r="AZ56"/>
  <c r="AZ57"/>
  <c r="AY58"/>
  <c r="DQ49"/>
  <c r="DR49"/>
  <c r="E50"/>
  <c r="F50"/>
  <c r="G50"/>
  <c r="G51"/>
  <c r="G52"/>
  <c r="G53"/>
  <c r="G54"/>
  <c r="G55"/>
  <c r="G56"/>
  <c r="G57"/>
  <c r="H50"/>
  <c r="H51"/>
  <c r="H52"/>
  <c r="H53"/>
  <c r="H54"/>
  <c r="H55"/>
  <c r="H56"/>
  <c r="H57"/>
  <c r="G58"/>
  <c r="J50"/>
  <c r="K50"/>
  <c r="L50"/>
  <c r="M50"/>
  <c r="M51"/>
  <c r="M52"/>
  <c r="M53"/>
  <c r="M54"/>
  <c r="M55"/>
  <c r="M56"/>
  <c r="M57"/>
  <c r="N50"/>
  <c r="N51"/>
  <c r="N52"/>
  <c r="N53"/>
  <c r="N54"/>
  <c r="N55"/>
  <c r="N56"/>
  <c r="N57"/>
  <c r="M58"/>
  <c r="P50"/>
  <c r="Q50"/>
  <c r="R50"/>
  <c r="S50"/>
  <c r="S51"/>
  <c r="S52"/>
  <c r="S53"/>
  <c r="S54"/>
  <c r="S55"/>
  <c r="S56"/>
  <c r="S57"/>
  <c r="T50"/>
  <c r="T51"/>
  <c r="T52"/>
  <c r="T53"/>
  <c r="T54"/>
  <c r="T55"/>
  <c r="T56"/>
  <c r="T57"/>
  <c r="S58"/>
  <c r="V50"/>
  <c r="W50"/>
  <c r="X50"/>
  <c r="Y50"/>
  <c r="Y51"/>
  <c r="Y52"/>
  <c r="Y53"/>
  <c r="Y54"/>
  <c r="Y55"/>
  <c r="Y56"/>
  <c r="Y57"/>
  <c r="Z50"/>
  <c r="Z51"/>
  <c r="Z52"/>
  <c r="Z53"/>
  <c r="Z54"/>
  <c r="Z55"/>
  <c r="Z56"/>
  <c r="Z57"/>
  <c r="Y58"/>
  <c r="AC50"/>
  <c r="AD50"/>
  <c r="AE50"/>
  <c r="AE51"/>
  <c r="AE52"/>
  <c r="AE53"/>
  <c r="AE54"/>
  <c r="AE55"/>
  <c r="AE56"/>
  <c r="AE57"/>
  <c r="AF50"/>
  <c r="AF51"/>
  <c r="AF52"/>
  <c r="AF53"/>
  <c r="AF54"/>
  <c r="AF55"/>
  <c r="AF56"/>
  <c r="AF57"/>
  <c r="AE58"/>
  <c r="AI50"/>
  <c r="AJ50"/>
  <c r="AK50"/>
  <c r="AK51"/>
  <c r="AK52"/>
  <c r="AK53"/>
  <c r="AK54"/>
  <c r="AK55"/>
  <c r="AK56"/>
  <c r="AK57"/>
  <c r="AL50"/>
  <c r="AL51"/>
  <c r="AL52"/>
  <c r="AL53"/>
  <c r="AL54"/>
  <c r="AL55"/>
  <c r="AL56"/>
  <c r="AL57"/>
  <c r="AK58"/>
  <c r="DQ50"/>
  <c r="DR50"/>
  <c r="E51"/>
  <c r="F51"/>
  <c r="J51"/>
  <c r="K51"/>
  <c r="L51"/>
  <c r="P51"/>
  <c r="Q51"/>
  <c r="R51"/>
  <c r="V51"/>
  <c r="W51"/>
  <c r="X51"/>
  <c r="AC51"/>
  <c r="AD51"/>
  <c r="AI51"/>
  <c r="AJ51"/>
  <c r="DQ51"/>
  <c r="DR51"/>
  <c r="E52"/>
  <c r="F52"/>
  <c r="J52"/>
  <c r="K52"/>
  <c r="L52"/>
  <c r="P52"/>
  <c r="Q52"/>
  <c r="R52"/>
  <c r="V52"/>
  <c r="W52"/>
  <c r="X52"/>
  <c r="AC52"/>
  <c r="AD52"/>
  <c r="AI52"/>
  <c r="AJ52"/>
  <c r="DQ52"/>
  <c r="DR52"/>
  <c r="E53"/>
  <c r="F53"/>
  <c r="J53"/>
  <c r="K53"/>
  <c r="L53"/>
  <c r="P53"/>
  <c r="Q53"/>
  <c r="R53"/>
  <c r="V53"/>
  <c r="W53"/>
  <c r="X53"/>
  <c r="AC53"/>
  <c r="AD53"/>
  <c r="AI53"/>
  <c r="AJ53"/>
  <c r="DQ53"/>
  <c r="DR53"/>
  <c r="E54"/>
  <c r="F54"/>
  <c r="J54"/>
  <c r="K54"/>
  <c r="L54"/>
  <c r="P54"/>
  <c r="Q54"/>
  <c r="R54"/>
  <c r="V54"/>
  <c r="W54"/>
  <c r="X54"/>
  <c r="AC54"/>
  <c r="AD54"/>
  <c r="AI54"/>
  <c r="AJ54"/>
  <c r="DQ54"/>
  <c r="DR54"/>
  <c r="E55"/>
  <c r="F55"/>
  <c r="J55"/>
  <c r="K55"/>
  <c r="L55"/>
  <c r="P55"/>
  <c r="Q55"/>
  <c r="R55"/>
  <c r="V55"/>
  <c r="W55"/>
  <c r="X55"/>
  <c r="AC55"/>
  <c r="AD55"/>
  <c r="AI55"/>
  <c r="AJ55"/>
  <c r="DQ55"/>
  <c r="DR55"/>
  <c r="E56"/>
  <c r="F56"/>
  <c r="J56"/>
  <c r="J57"/>
  <c r="K56"/>
  <c r="L56"/>
  <c r="P56"/>
  <c r="P57"/>
  <c r="Q56"/>
  <c r="R56"/>
  <c r="V56"/>
  <c r="V57"/>
  <c r="W56"/>
  <c r="X56"/>
  <c r="AC56"/>
  <c r="AD56"/>
  <c r="AI56"/>
  <c r="AJ56"/>
  <c r="DQ56"/>
  <c r="DR56"/>
  <c r="E57"/>
  <c r="F57"/>
  <c r="E58"/>
  <c r="K57"/>
  <c r="L57"/>
  <c r="K58"/>
  <c r="Q57"/>
  <c r="R57"/>
  <c r="Q58"/>
  <c r="W57"/>
  <c r="X57"/>
  <c r="W58"/>
  <c r="AC57"/>
  <c r="AD57"/>
  <c r="AI57"/>
  <c r="AJ57"/>
  <c r="AI58"/>
  <c r="DQ57"/>
  <c r="DR57"/>
  <c r="C47"/>
  <c r="D47"/>
  <c r="C49"/>
  <c r="C50"/>
  <c r="C51"/>
  <c r="C52"/>
  <c r="C53"/>
  <c r="C54"/>
  <c r="C55"/>
  <c r="C56"/>
  <c r="C57"/>
  <c r="D49"/>
  <c r="D50"/>
  <c r="D51"/>
  <c r="D52"/>
  <c r="D53"/>
  <c r="D54"/>
  <c r="D55"/>
  <c r="D56"/>
  <c r="D57"/>
  <c r="AF7"/>
  <c r="AC7"/>
  <c r="AB7"/>
  <c r="AK7"/>
  <c r="AH7"/>
  <c r="AG7"/>
  <c r="AY7"/>
  <c r="AL7"/>
  <c r="K45"/>
  <c r="O45"/>
  <c r="G45"/>
  <c r="E45"/>
  <c r="D30" i="3"/>
  <c r="D29"/>
  <c r="D28"/>
  <c r="D27"/>
  <c r="D26"/>
  <c r="D25"/>
  <c r="D24"/>
  <c r="D23"/>
  <c r="D22"/>
  <c r="D21"/>
  <c r="D20"/>
  <c r="F20"/>
  <c r="D19"/>
  <c r="F19"/>
  <c r="D18"/>
  <c r="F18"/>
  <c r="D17"/>
  <c r="F17"/>
  <c r="D16"/>
  <c r="F16"/>
  <c r="D15"/>
  <c r="F15"/>
  <c r="D14"/>
  <c r="D13"/>
  <c r="F13"/>
  <c r="D12"/>
  <c r="F12"/>
  <c r="D11"/>
  <c r="F11"/>
  <c r="D10"/>
  <c r="F10"/>
  <c r="D9"/>
  <c r="F9"/>
  <c r="D8"/>
  <c r="F8"/>
  <c r="D7"/>
  <c r="F7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5"/>
  <c r="B6"/>
  <c r="B4"/>
  <c r="D6"/>
  <c r="F6"/>
  <c r="I7" i="2"/>
  <c r="A1" i="3"/>
  <c r="D5"/>
  <c r="F5"/>
  <c r="L7" i="2"/>
  <c r="M7"/>
  <c r="N7"/>
  <c r="Q7"/>
  <c r="R7"/>
  <c r="S7"/>
  <c r="V7"/>
  <c r="W7"/>
  <c r="X7"/>
  <c r="AA7"/>
  <c r="H7"/>
  <c r="AE45"/>
  <c r="AA45"/>
  <c r="Q45"/>
  <c r="AY45"/>
  <c r="AK45"/>
  <c r="AG45"/>
  <c r="DQ58"/>
  <c r="Y45"/>
  <c r="W45"/>
  <c r="AC58"/>
  <c r="U45"/>
  <c r="M45"/>
  <c r="I45"/>
  <c r="C45"/>
  <c r="D38" i="3"/>
  <c r="D36"/>
  <c r="D34"/>
  <c r="D32"/>
  <c r="C28"/>
  <c r="EE32" i="2"/>
  <c r="E28" i="3"/>
  <c r="C22"/>
  <c r="EE26" i="2"/>
  <c r="E22" i="3"/>
  <c r="C16"/>
  <c r="EE20" i="2"/>
  <c r="E16" i="3"/>
  <c r="C10"/>
  <c r="EE14" i="2"/>
  <c r="E10" i="3"/>
  <c r="C58" i="2"/>
  <c r="EE42"/>
  <c r="E38" i="3"/>
  <c r="C38"/>
  <c r="EE41" i="2"/>
  <c r="EF41"/>
  <c r="C37" i="3"/>
  <c r="E37"/>
  <c r="EE40" i="2"/>
  <c r="E36" i="3"/>
  <c r="C36"/>
  <c r="EF40" i="2"/>
  <c r="C35" i="3"/>
  <c r="EE39" i="2"/>
  <c r="E35" i="3"/>
  <c r="C34"/>
  <c r="EE38" i="2"/>
  <c r="E34" i="3"/>
  <c r="EF38" i="2"/>
  <c r="EE37"/>
  <c r="EF37"/>
  <c r="C33" i="3"/>
  <c r="E33"/>
  <c r="EE36" i="2"/>
  <c r="E32" i="3"/>
  <c r="C32"/>
  <c r="EE29" i="2"/>
  <c r="C25" i="3"/>
  <c r="EE23" i="2"/>
  <c r="C19" i="3"/>
  <c r="EE17" i="2"/>
  <c r="C13" i="3"/>
  <c r="EE11" i="2"/>
  <c r="C7" i="3"/>
  <c r="C4"/>
  <c r="EF8" i="2"/>
  <c r="E4" i="3"/>
  <c r="EG32" i="2"/>
  <c r="EE30"/>
  <c r="E26" i="3"/>
  <c r="C26"/>
  <c r="EG26" i="2"/>
  <c r="C20" i="3"/>
  <c r="EE24" i="2"/>
  <c r="E20" i="3"/>
  <c r="EG20" i="2"/>
  <c r="C14" i="3"/>
  <c r="EE18" i="2"/>
  <c r="EF18"/>
  <c r="E14" i="3"/>
  <c r="EG14" i="2"/>
  <c r="C8" i="3"/>
  <c r="EE12" i="2"/>
  <c r="EF12"/>
  <c r="E8" i="3"/>
  <c r="EF43" i="2"/>
  <c r="EE33"/>
  <c r="E29" i="3"/>
  <c r="C29"/>
  <c r="EF33" i="2"/>
  <c r="EE27"/>
  <c r="E23" i="3"/>
  <c r="C23"/>
  <c r="EE21" i="2"/>
  <c r="E17" i="3"/>
  <c r="C17"/>
  <c r="EE15" i="2"/>
  <c r="E11" i="3"/>
  <c r="C11"/>
  <c r="EF15" i="2"/>
  <c r="EE9"/>
  <c r="E5" i="3"/>
  <c r="C5"/>
  <c r="U58" i="2"/>
  <c r="O58"/>
  <c r="I58"/>
  <c r="EG8"/>
  <c r="D4" i="3"/>
  <c r="F4"/>
  <c r="EG41" i="2"/>
  <c r="D37" i="3"/>
  <c r="EG39" i="2"/>
  <c r="D35" i="3"/>
  <c r="D33"/>
  <c r="EG37" i="2"/>
  <c r="D31" i="3"/>
  <c r="EE34" i="2"/>
  <c r="E30" i="3"/>
  <c r="C30"/>
  <c r="EF34" i="2"/>
  <c r="EG30"/>
  <c r="EE28"/>
  <c r="E24" i="3"/>
  <c r="C24"/>
  <c r="EF28" i="2"/>
  <c r="EG24"/>
  <c r="C18" i="3"/>
  <c r="EE22" i="2"/>
  <c r="E18" i="3"/>
  <c r="EF22" i="2"/>
  <c r="EG18"/>
  <c r="C12" i="3"/>
  <c r="EE16" i="2"/>
  <c r="E12" i="3"/>
  <c r="EF16" i="2"/>
  <c r="EG12"/>
  <c r="EE10"/>
  <c r="E6" i="3"/>
  <c r="C6"/>
  <c r="EF10" i="2"/>
  <c r="EG43"/>
  <c r="EE35"/>
  <c r="EF35"/>
  <c r="C31" i="3"/>
  <c r="E31"/>
  <c r="EE31" i="2"/>
  <c r="E27" i="3"/>
  <c r="EF31" i="2"/>
  <c r="C27" i="3"/>
  <c r="EE25" i="2"/>
  <c r="E21" i="3"/>
  <c r="C21"/>
  <c r="EE19" i="2"/>
  <c r="E15" i="3"/>
  <c r="EF19" i="2"/>
  <c r="C15" i="3"/>
  <c r="EE13" i="2"/>
  <c r="E9" i="3"/>
  <c r="C9"/>
  <c r="EG15" i="2"/>
  <c r="EG23"/>
  <c r="E19" i="3"/>
  <c r="EG33" i="2"/>
  <c r="EG38"/>
  <c r="EG13"/>
  <c r="EF21"/>
  <c r="EG31"/>
  <c r="EF23"/>
  <c r="EF14"/>
  <c r="EG22"/>
  <c r="EF32"/>
  <c r="EG9"/>
  <c r="EG17"/>
  <c r="E13" i="3"/>
  <c r="EG27" i="2"/>
  <c r="EG40"/>
  <c r="EG25"/>
  <c r="EF30"/>
  <c r="EF17"/>
  <c r="EF36"/>
  <c r="EF42"/>
  <c r="EG16"/>
  <c r="EF26"/>
  <c r="EG34"/>
  <c r="EG35"/>
  <c r="EF9"/>
  <c r="EF27"/>
  <c r="EG11"/>
  <c r="E7" i="3"/>
  <c r="EG21" i="2"/>
  <c r="EG29"/>
  <c r="E25" i="3"/>
  <c r="EG42" i="2"/>
  <c r="EF13"/>
  <c r="EF25"/>
  <c r="EG19"/>
  <c r="EF24"/>
  <c r="EF11"/>
  <c r="EF29"/>
  <c r="EF39"/>
  <c r="EG10"/>
  <c r="EF20"/>
  <c r="EG28"/>
  <c r="EG36"/>
</calcChain>
</file>

<file path=xl/sharedStrings.xml><?xml version="1.0" encoding="utf-8"?>
<sst xmlns="http://schemas.openxmlformats.org/spreadsheetml/2006/main" count="371" uniqueCount="113">
  <si>
    <t xml:space="preserve">Участь депутатів Марганецької міської ради VII скликання у пленарних засіданнях ради та у роботі постійних депутатських комісій </t>
  </si>
  <si>
    <t>№ з/п</t>
  </si>
  <si>
    <t>Пленарні засідання</t>
  </si>
  <si>
    <t>№ 1/VII від 17 листопада 2015 р.</t>
  </si>
  <si>
    <t>№ 2/VII від 03 грудня 2015 р.</t>
  </si>
  <si>
    <t>№ 3/VII від 24 грудня 2015 р.</t>
  </si>
  <si>
    <t>№ 4/VII від 21 січня 2016 р.</t>
  </si>
  <si>
    <t>№ 5/VII від 25 лютого 2016 р.</t>
  </si>
  <si>
    <t xml:space="preserve">позачергова № 6/VII від 01 березня 2016 р. </t>
  </si>
  <si>
    <t>№ 7/VII від 31 березня 2016 р.</t>
  </si>
  <si>
    <t>№ 8/VII від 28 квітня 2016 р.</t>
  </si>
  <si>
    <t>№ 9/VII від 26 травня 2016 р.</t>
  </si>
  <si>
    <t>№ 10/VII від 30 червня 2016 р.</t>
  </si>
  <si>
    <t>позачергова № 11/VII від 04 серпня 2016 р.</t>
  </si>
  <si>
    <t>позачергова № 12/VII від 09 серпня 2016 р.</t>
  </si>
  <si>
    <t>№ 13/VII від 25 серпня 2016 р.</t>
  </si>
  <si>
    <t>позачергова № 14/VII від 20 вересня 2016 р.</t>
  </si>
  <si>
    <t>№ 15/VII від 29 вересня 2016 р.</t>
  </si>
  <si>
    <t>№ 16/VII від 27 жовтня 2016 р.</t>
  </si>
  <si>
    <t>позачергова № 17/VII від 07 листопада 2016 р.</t>
  </si>
  <si>
    <t>№ 18/VII від 01 грудня 2016 р.</t>
  </si>
  <si>
    <t>позачергова № 19/VII від 20 грудня 2016 р.</t>
  </si>
  <si>
    <t>№ 20/VII від 26 січня 2017 р.</t>
  </si>
  <si>
    <t>№ 21/VII від 23 лютого 2017 р.</t>
  </si>
  <si>
    <t>№ 22/VII від 30 березня 2017 р.</t>
  </si>
  <si>
    <t>№ 23/VII від 27 квітня 2017 р.</t>
  </si>
  <si>
    <t>позачергова № 24/VII від 04 травня 2017 р.</t>
  </si>
  <si>
    <t>№ 25/VII від 29 червня 2017 р.</t>
  </si>
  <si>
    <t>РЕЗУЛЬТАТ особистої участі депутатів у пленарних засіданнях</t>
  </si>
  <si>
    <t>РЕЗУЛЬТАТ особистої участі депутатів у пленарних засіданнях ВСЬОГО КАДЕНЦІЯ</t>
  </si>
  <si>
    <t>КІЛЬКІСТЬ ПРОВЕДЕНИХ пленарних засідань VII скликання з дати набуття повноважень депутата</t>
  </si>
  <si>
    <t>%  відвідування депутатами пленарних засідань</t>
  </si>
  <si>
    <t>РЕЗУЛЬТАТ відвідування депутатами засідань постійних депутатських комісій VII скликання</t>
  </si>
  <si>
    <t>2015 р.</t>
  </si>
  <si>
    <t>2016 р.</t>
  </si>
  <si>
    <t>2017 р.</t>
  </si>
  <si>
    <t>присутні</t>
  </si>
  <si>
    <t>відсутні</t>
  </si>
  <si>
    <t>% відвідувань</t>
  </si>
  <si>
    <t>% відсутності</t>
  </si>
  <si>
    <t>кількість проведених засідань деп. комісій</t>
  </si>
  <si>
    <t>П.І.Б.</t>
  </si>
  <si>
    <t>Жадько Олена Анатоліївна</t>
  </si>
  <si>
    <t>Аксьонов Геннадій Анатолійович</t>
  </si>
  <si>
    <t>Білий Олександр Якович</t>
  </si>
  <si>
    <t>Бобух Олександр Іванович</t>
  </si>
  <si>
    <t>Бондаренко Олександр Олексійович</t>
  </si>
  <si>
    <t>Боровик Геннадій Васильович</t>
  </si>
  <si>
    <t>Ваданов Валентин Олександрович</t>
  </si>
  <si>
    <t>Вітько Андрій Володимирович</t>
  </si>
  <si>
    <t>Волошин Андрій Петрович</t>
  </si>
  <si>
    <t>Гугля Олексій Миколайович</t>
  </si>
  <si>
    <t>Деркач Анатолій Віталійович</t>
  </si>
  <si>
    <t>Долгорук Вікторія Валеріївна</t>
  </si>
  <si>
    <t>Євдокименко Євген Вікторович</t>
  </si>
  <si>
    <t>Зіберов Юрій Анатолійович</t>
  </si>
  <si>
    <t>Кондратович Володимир Миколайович</t>
  </si>
  <si>
    <t>Корогодський Ігор Петрович</t>
  </si>
  <si>
    <t>Крапивна Ольга Михайлівна</t>
  </si>
  <si>
    <t>Лук’яненко Микола Васильович</t>
  </si>
  <si>
    <t>Максимова Валентина Василівна</t>
  </si>
  <si>
    <t>Матвєєва Яна Володимирівна</t>
  </si>
  <si>
    <t>Міняйло Ірина Іванівна</t>
  </si>
  <si>
    <t>Омельченко Марина Ігорівна</t>
  </si>
  <si>
    <t>Передрієнко Михайло Вікторович</t>
  </si>
  <si>
    <t>Польський Дмитро Павлович</t>
  </si>
  <si>
    <t>Рядінський Олександр Вікторович</t>
  </si>
  <si>
    <t>Ситник Анатолій Якович</t>
  </si>
  <si>
    <t>Сметанко Віталій Леонідович</t>
  </si>
  <si>
    <t>Соколішин Олександр Дмитрович</t>
  </si>
  <si>
    <t>повноваження депутата припинені 27.10.2016 р.</t>
  </si>
  <si>
    <t>Фоміна Ксенія Володимирівна</t>
  </si>
  <si>
    <t>Харіна Алла Сергіївна</t>
  </si>
  <si>
    <t>Хлєбніков Володимир Михайлович</t>
  </si>
  <si>
    <t>Хлєбніков Дмитро Володимирович</t>
  </si>
  <si>
    <t>Хникін Сергій Олександрович</t>
  </si>
  <si>
    <t>Чимбар Ігор Валерійович</t>
  </si>
  <si>
    <t>Швець Андрій Сергійович</t>
  </si>
  <si>
    <t>Влад Іван Іванович</t>
  </si>
  <si>
    <t>набув повноважень депутата 01.12.2016 р.</t>
  </si>
  <si>
    <t>ВСЬОГО присутніх та відсутніх:</t>
  </si>
  <si>
    <t>Загальна кількість ДЕПУТАТІВ та ГОЛОВА</t>
  </si>
  <si>
    <t>ОПОЗИЦІЙНИЙ БЛОК</t>
  </si>
  <si>
    <t>Українське об’єднання патріотів УКРОП</t>
  </si>
  <si>
    <t>Всеукраїнське об’єднання БАТЬКІВЩИНА</t>
  </si>
  <si>
    <t>ВІДРОДЖЕННЯ</t>
  </si>
  <si>
    <t>Блок Петра Порошенка СОЛІДАРНІСТЬ</t>
  </si>
  <si>
    <t>Громадський рух НАРОДНИЙ КОНТРОЛЬ</t>
  </si>
  <si>
    <t>Радикальна партія ОЛЕГА ЛЯШКА</t>
  </si>
  <si>
    <t>Партія ЗАХИСНИКІВ ВІТЧИЗНИ</t>
  </si>
  <si>
    <t>Об’єднання САМОПОМІЧ</t>
  </si>
  <si>
    <t>МІСЬКИЙ ГОЛОВА</t>
  </si>
  <si>
    <t>ВСЬОГО по партіям</t>
  </si>
  <si>
    <t>ВСЬОГО ДЕПУТАТІВ та ГОЛОВА</t>
  </si>
  <si>
    <t>набула повноважень депутата 03.12.2015 р.</t>
  </si>
  <si>
    <t>Всього проведено пленарних засідань з дати набуття повноважень депутата</t>
  </si>
  <si>
    <t>позачергова № 26/VII від 01 серпня 2017 р.</t>
  </si>
  <si>
    <t>№ 27/VII від 31 серпня 2017 р.</t>
  </si>
  <si>
    <t>позачергова № 28/VII від 04 вересня 2017 р.</t>
  </si>
  <si>
    <t>№ 29/VII від 28 вересня 2017 р.</t>
  </si>
  <si>
    <t>позачергова № 30/VII від 18 жовтня 2017 р.</t>
  </si>
  <si>
    <t>№ 31/VII від 23 листопада 2017 р.</t>
  </si>
  <si>
    <t>позачергова № 32/VII від 14 грудня 2017 р.</t>
  </si>
  <si>
    <t>№ 33/VII від 21 грудня 2017 р.</t>
  </si>
  <si>
    <t>позачергова № 34/VII від 27 грудня 2017 р.</t>
  </si>
  <si>
    <t>№ 35/VII від 01 лютого 2018 р.</t>
  </si>
  <si>
    <t>позачергова № 36/VII від 09 лютого 2018 р.</t>
  </si>
  <si>
    <t>позачергова № 37/VII від 13 березня 2018 р.</t>
  </si>
  <si>
    <t>№ 38/VII від 26 квітня 2018 р.</t>
  </si>
  <si>
    <t>позачергова № 39/VII від 10 травня 2018 р.</t>
  </si>
  <si>
    <t>№ 40/VII від 21 червня 2018 р.</t>
  </si>
  <si>
    <t xml:space="preserve">повноваження депутата припинені 27.10.2016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повноваження депутата припинені 27.10.2016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повноваження депутата припинені 27.10.2016 р. </t>
  </si>
  <si>
    <t>Фоміна Ксенія Володимирівна  - набула повноважень депутата 03.12.2015 р.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</si>
</sst>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"/>
  </numFmts>
  <fonts count="14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4" borderId="0" xfId="0" applyFont="1" applyFill="1"/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10" borderId="0" xfId="0" applyFont="1" applyFill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5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9" fillId="0" borderId="29" xfId="0" applyFont="1" applyBorder="1"/>
    <xf numFmtId="0" fontId="3" fillId="3" borderId="30" xfId="0" applyFont="1" applyFill="1" applyBorder="1" applyAlignment="1">
      <alignment horizontal="left" wrapText="1"/>
    </xf>
    <xf numFmtId="0" fontId="1" fillId="5" borderId="31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3" fillId="3" borderId="3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164" fontId="5" fillId="4" borderId="28" xfId="0" applyNumberFormat="1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/>
    </xf>
    <xf numFmtId="0" fontId="5" fillId="10" borderId="44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41" xfId="0" applyFont="1" applyBorder="1" applyAlignment="1">
      <alignment horizontal="center" vertical="center" textRotation="90" wrapText="1"/>
    </xf>
    <xf numFmtId="0" fontId="3" fillId="5" borderId="4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164" fontId="5" fillId="13" borderId="28" xfId="0" applyNumberFormat="1" applyFont="1" applyFill="1" applyBorder="1" applyAlignment="1">
      <alignment horizontal="center" vertical="center"/>
    </xf>
    <xf numFmtId="164" fontId="5" fillId="13" borderId="7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horizontal="center" vertical="center"/>
    </xf>
    <xf numFmtId="1" fontId="5" fillId="10" borderId="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5" fillId="1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10" borderId="57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6" fontId="3" fillId="2" borderId="27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textRotation="90"/>
    </xf>
    <xf numFmtId="0" fontId="3" fillId="2" borderId="39" xfId="0" applyFont="1" applyFill="1" applyBorder="1" applyAlignment="1">
      <alignment horizontal="center" textRotation="90"/>
    </xf>
    <xf numFmtId="0" fontId="3" fillId="6" borderId="31" xfId="0" applyFont="1" applyFill="1" applyBorder="1" applyAlignment="1">
      <alignment horizontal="center" textRotation="90"/>
    </xf>
    <xf numFmtId="0" fontId="3" fillId="6" borderId="40" xfId="0" applyFont="1" applyFill="1" applyBorder="1" applyAlignment="1">
      <alignment horizontal="center" textRotation="90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textRotation="90"/>
    </xf>
    <xf numFmtId="0" fontId="3" fillId="3" borderId="39" xfId="0" applyFont="1" applyFill="1" applyBorder="1" applyAlignment="1">
      <alignment horizontal="center" textRotation="90"/>
    </xf>
    <xf numFmtId="0" fontId="3" fillId="9" borderId="31" xfId="0" applyFont="1" applyFill="1" applyBorder="1" applyAlignment="1">
      <alignment horizontal="center" textRotation="90"/>
    </xf>
    <xf numFmtId="0" fontId="3" fillId="9" borderId="40" xfId="0" applyFont="1" applyFill="1" applyBorder="1" applyAlignment="1">
      <alignment horizontal="center" textRotation="90"/>
    </xf>
    <xf numFmtId="6" fontId="3" fillId="3" borderId="27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textRotation="90"/>
    </xf>
    <xf numFmtId="0" fontId="3" fillId="7" borderId="39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textRotation="90" wrapText="1"/>
    </xf>
    <xf numFmtId="0" fontId="3" fillId="11" borderId="17" xfId="0" applyFont="1" applyFill="1" applyBorder="1" applyAlignment="1">
      <alignment horizontal="center" vertical="center" textRotation="90" wrapText="1"/>
    </xf>
    <xf numFmtId="0" fontId="3" fillId="11" borderId="67" xfId="0" applyFont="1" applyFill="1" applyBorder="1" applyAlignment="1">
      <alignment horizontal="center" vertical="center" textRotation="90" wrapText="1"/>
    </xf>
    <xf numFmtId="0" fontId="3" fillId="12" borderId="58" xfId="0" applyFont="1" applyFill="1" applyBorder="1" applyAlignment="1">
      <alignment horizontal="center" vertical="center" textRotation="90" wrapText="1"/>
    </xf>
    <xf numFmtId="0" fontId="3" fillId="12" borderId="56" xfId="0" applyFont="1" applyFill="1" applyBorder="1" applyAlignment="1">
      <alignment horizontal="center" vertical="center" textRotation="90" wrapText="1"/>
    </xf>
    <xf numFmtId="0" fontId="3" fillId="12" borderId="42" xfId="0" applyFont="1" applyFill="1" applyBorder="1" applyAlignment="1">
      <alignment horizontal="center" vertical="center" textRotation="90" wrapText="1"/>
    </xf>
    <xf numFmtId="0" fontId="3" fillId="5" borderId="62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/>
    </xf>
    <xf numFmtId="6" fontId="3" fillId="7" borderId="27" xfId="0" applyNumberFormat="1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5" borderId="56" xfId="0" applyFont="1" applyFill="1" applyBorder="1" applyAlignment="1">
      <alignment horizontal="center" vertical="center" textRotation="90" wrapText="1"/>
    </xf>
    <xf numFmtId="0" fontId="3" fillId="5" borderId="42" xfId="0" applyFont="1" applyFill="1" applyBorder="1" applyAlignment="1">
      <alignment horizontal="center" vertical="center" textRotation="90" wrapText="1"/>
    </xf>
    <xf numFmtId="0" fontId="3" fillId="8" borderId="31" xfId="0" applyFont="1" applyFill="1" applyBorder="1" applyAlignment="1">
      <alignment horizontal="center" textRotation="90"/>
    </xf>
    <xf numFmtId="0" fontId="3" fillId="8" borderId="40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1" fillId="10" borderId="6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/>
    </xf>
    <xf numFmtId="0" fontId="12" fillId="10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textRotation="90" wrapText="1"/>
    </xf>
    <xf numFmtId="0" fontId="3" fillId="5" borderId="4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13" borderId="43" xfId="0" applyFont="1" applyFill="1" applyBorder="1" applyAlignment="1">
      <alignment horizontal="left" vertical="center" wrapText="1"/>
    </xf>
    <xf numFmtId="0" fontId="10" fillId="13" borderId="50" xfId="0" applyFont="1" applyFill="1" applyBorder="1" applyAlignment="1">
      <alignment horizontal="left" vertical="center" wrapText="1"/>
    </xf>
    <xf numFmtId="0" fontId="10" fillId="13" borderId="5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1"/>
  <sheetViews>
    <sheetView tabSelected="1" view="pageBreakPreview" zoomScale="70" zoomScaleNormal="70" zoomScaleSheetLayoutView="70" workbookViewId="0">
      <pane xSplit="2" ySplit="7" topLeftCell="C47" activePane="bottomRight" state="frozen"/>
      <selection pane="topRight" activeCell="C1" sqref="C1"/>
      <selection pane="bottomLeft" activeCell="A6" sqref="A6"/>
      <selection pane="bottomRight" activeCell="N59" sqref="N59"/>
    </sheetView>
  </sheetViews>
  <sheetFormatPr defaultRowHeight="15.75"/>
  <cols>
    <col min="1" max="1" width="9.140625" style="103"/>
    <col min="2" max="2" width="43" style="105" customWidth="1"/>
    <col min="3" max="3" width="6.28515625" style="1" customWidth="1"/>
    <col min="4" max="4" width="7.140625" style="1" customWidth="1"/>
    <col min="5" max="5" width="6.42578125" style="1" customWidth="1"/>
    <col min="6" max="6" width="5.7109375" style="1" customWidth="1"/>
    <col min="7" max="7" width="6.28515625" style="1" customWidth="1"/>
    <col min="8" max="8" width="6.140625" style="42" customWidth="1"/>
    <col min="9" max="9" width="6.28515625" style="1" customWidth="1"/>
    <col min="10" max="10" width="5.5703125" style="1" customWidth="1"/>
    <col min="11" max="12" width="6" style="1" customWidth="1"/>
    <col min="13" max="14" width="7.140625" style="1" customWidth="1"/>
    <col min="15" max="15" width="6" style="1" customWidth="1"/>
    <col min="16" max="16" width="5.7109375" style="1" customWidth="1"/>
    <col min="17" max="17" width="5.42578125" style="42" customWidth="1"/>
    <col min="18" max="18" width="6.28515625" style="42" customWidth="1"/>
    <col min="19" max="19" width="7.140625" style="42" customWidth="1"/>
    <col min="20" max="20" width="5.5703125" style="42" customWidth="1"/>
    <col min="21" max="21" width="7.42578125" style="42" customWidth="1"/>
    <col min="22" max="22" width="5.85546875" style="42" customWidth="1"/>
    <col min="23" max="23" width="7.7109375" style="42" customWidth="1"/>
    <col min="24" max="24" width="7.140625" style="42" customWidth="1"/>
    <col min="25" max="25" width="7.7109375" style="42" customWidth="1"/>
    <col min="26" max="26" width="6.7109375" style="42" customWidth="1"/>
    <col min="27" max="27" width="7.85546875" style="42" customWidth="1"/>
    <col min="28" max="28" width="6.140625" style="42" customWidth="1"/>
    <col min="29" max="29" width="8.28515625" style="42" customWidth="1"/>
    <col min="30" max="30" width="6.42578125" style="42" customWidth="1"/>
    <col min="31" max="31" width="8.140625" style="42" customWidth="1"/>
    <col min="32" max="32" width="5.85546875" style="42" customWidth="1"/>
    <col min="33" max="33" width="7.7109375" style="42" customWidth="1"/>
    <col min="34" max="34" width="7" style="42" customWidth="1"/>
    <col min="35" max="35" width="8.140625" style="42" customWidth="1"/>
    <col min="36" max="36" width="8" style="42" customWidth="1"/>
    <col min="37" max="37" width="8.140625" style="42" customWidth="1"/>
    <col min="38" max="44" width="7.42578125" style="42" customWidth="1"/>
    <col min="45" max="45" width="8.42578125" style="42" customWidth="1"/>
    <col min="46" max="47" width="7.42578125" style="42" customWidth="1"/>
    <col min="48" max="48" width="6.85546875" style="42" customWidth="1"/>
    <col min="49" max="50" width="7.42578125" style="42" customWidth="1"/>
    <col min="51" max="51" width="7.85546875" style="42" customWidth="1"/>
    <col min="52" max="52" width="6.5703125" style="42" customWidth="1"/>
    <col min="53" max="53" width="7.7109375" style="42" customWidth="1"/>
    <col min="54" max="55" width="7.140625" style="42" customWidth="1"/>
    <col min="56" max="56" width="7" style="42" customWidth="1"/>
    <col min="57" max="59" width="7.140625" style="42" customWidth="1"/>
    <col min="60" max="64" width="7.5703125" style="42" customWidth="1"/>
    <col min="65" max="65" width="7" style="42" customWidth="1"/>
    <col min="66" max="66" width="7.140625" style="42" customWidth="1"/>
    <col min="67" max="67" width="7.42578125" style="42" customWidth="1"/>
    <col min="68" max="68" width="7" style="42" customWidth="1"/>
    <col min="69" max="69" width="7.42578125" style="42" customWidth="1"/>
    <col min="70" max="70" width="7.85546875" style="42" customWidth="1"/>
    <col min="71" max="71" width="8.140625" style="42" customWidth="1"/>
    <col min="72" max="72" width="6.5703125" style="42" customWidth="1"/>
    <col min="73" max="73" width="8" style="42" customWidth="1"/>
    <col min="74" max="75" width="7.85546875" style="42" customWidth="1"/>
    <col min="76" max="76" width="7.42578125" style="42" customWidth="1"/>
    <col min="77" max="77" width="7.5703125" style="42" customWidth="1"/>
    <col min="78" max="78" width="7.85546875" style="42" customWidth="1"/>
    <col min="79" max="79" width="8.140625" style="42" customWidth="1"/>
    <col min="80" max="80" width="7.140625" style="42" customWidth="1"/>
    <col min="81" max="81" width="7.42578125" style="42" customWidth="1"/>
    <col min="82" max="82" width="7.85546875" style="42" customWidth="1"/>
    <col min="83" max="120" width="6.5703125" style="42" customWidth="1"/>
    <col min="121" max="121" width="7.85546875" style="42" customWidth="1"/>
    <col min="122" max="122" width="7.7109375" style="42" customWidth="1"/>
    <col min="123" max="123" width="11.140625" style="42" customWidth="1"/>
    <col min="124" max="124" width="10.140625" style="42" customWidth="1"/>
    <col min="125" max="125" width="10.5703125" style="42" customWidth="1"/>
    <col min="126" max="130" width="11.28515625" style="42" customWidth="1"/>
    <col min="131" max="131" width="10.5703125" style="42" customWidth="1"/>
    <col min="132" max="132" width="9.5703125" style="42" customWidth="1"/>
    <col min="133" max="133" width="12.42578125" style="42" customWidth="1"/>
    <col min="134" max="134" width="11.85546875" style="42" customWidth="1"/>
    <col min="135" max="135" width="20.85546875" style="42" customWidth="1"/>
    <col min="136" max="136" width="17.85546875" style="42" customWidth="1"/>
    <col min="137" max="138" width="16.5703125" style="42" customWidth="1"/>
    <col min="139" max="139" width="14.7109375" style="42" customWidth="1"/>
    <col min="140" max="140" width="16.5703125" style="42" customWidth="1"/>
    <col min="141" max="141" width="18.140625" style="42" customWidth="1"/>
    <col min="142" max="16384" width="9.140625" style="42"/>
  </cols>
  <sheetData>
    <row r="1" spans="1:247" ht="16.5" thickBo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</row>
    <row r="2" spans="1:247" s="43" customFormat="1" ht="71.25" customHeight="1" thickBot="1">
      <c r="A2" s="203" t="s">
        <v>1</v>
      </c>
      <c r="B2" s="199" t="s">
        <v>2</v>
      </c>
      <c r="C2" s="227" t="s">
        <v>3</v>
      </c>
      <c r="D2" s="227"/>
      <c r="E2" s="227" t="s">
        <v>4</v>
      </c>
      <c r="F2" s="227"/>
      <c r="G2" s="227" t="s">
        <v>5</v>
      </c>
      <c r="H2" s="227"/>
      <c r="I2" s="154" t="s">
        <v>6</v>
      </c>
      <c r="J2" s="154"/>
      <c r="K2" s="154" t="s">
        <v>7</v>
      </c>
      <c r="L2" s="154"/>
      <c r="M2" s="154" t="s">
        <v>8</v>
      </c>
      <c r="N2" s="154"/>
      <c r="O2" s="154" t="s">
        <v>9</v>
      </c>
      <c r="P2" s="154"/>
      <c r="Q2" s="154" t="s">
        <v>10</v>
      </c>
      <c r="R2" s="154"/>
      <c r="S2" s="154" t="s">
        <v>11</v>
      </c>
      <c r="T2" s="154"/>
      <c r="U2" s="154" t="s">
        <v>12</v>
      </c>
      <c r="V2" s="154"/>
      <c r="W2" s="154" t="s">
        <v>13</v>
      </c>
      <c r="X2" s="154"/>
      <c r="Y2" s="154" t="s">
        <v>14</v>
      </c>
      <c r="Z2" s="154"/>
      <c r="AA2" s="154" t="s">
        <v>15</v>
      </c>
      <c r="AB2" s="154"/>
      <c r="AC2" s="154" t="s">
        <v>16</v>
      </c>
      <c r="AD2" s="154"/>
      <c r="AE2" s="154" t="s">
        <v>17</v>
      </c>
      <c r="AF2" s="154"/>
      <c r="AG2" s="154" t="s">
        <v>18</v>
      </c>
      <c r="AH2" s="154"/>
      <c r="AI2" s="154" t="s">
        <v>19</v>
      </c>
      <c r="AJ2" s="154"/>
      <c r="AK2" s="154" t="s">
        <v>20</v>
      </c>
      <c r="AL2" s="154"/>
      <c r="AM2" s="154" t="s">
        <v>21</v>
      </c>
      <c r="AN2" s="154"/>
      <c r="AO2" s="171" t="s">
        <v>22</v>
      </c>
      <c r="AP2" s="171"/>
      <c r="AQ2" s="171" t="s">
        <v>23</v>
      </c>
      <c r="AR2" s="171"/>
      <c r="AS2" s="171" t="s">
        <v>24</v>
      </c>
      <c r="AT2" s="171"/>
      <c r="AU2" s="171" t="s">
        <v>25</v>
      </c>
      <c r="AV2" s="171"/>
      <c r="AW2" s="171" t="s">
        <v>26</v>
      </c>
      <c r="AX2" s="171"/>
      <c r="AY2" s="171" t="s">
        <v>27</v>
      </c>
      <c r="AZ2" s="171"/>
      <c r="BA2" s="171" t="s">
        <v>96</v>
      </c>
      <c r="BB2" s="171"/>
      <c r="BC2" s="171" t="s">
        <v>97</v>
      </c>
      <c r="BD2" s="171"/>
      <c r="BE2" s="171" t="s">
        <v>98</v>
      </c>
      <c r="BF2" s="171"/>
      <c r="BG2" s="171" t="s">
        <v>99</v>
      </c>
      <c r="BH2" s="171"/>
      <c r="BI2" s="171" t="s">
        <v>100</v>
      </c>
      <c r="BJ2" s="171"/>
      <c r="BK2" s="171" t="s">
        <v>101</v>
      </c>
      <c r="BL2" s="171"/>
      <c r="BM2" s="171" t="s">
        <v>102</v>
      </c>
      <c r="BN2" s="171"/>
      <c r="BO2" s="171" t="s">
        <v>103</v>
      </c>
      <c r="BP2" s="171"/>
      <c r="BQ2" s="171" t="s">
        <v>104</v>
      </c>
      <c r="BR2" s="171"/>
      <c r="BS2" s="227" t="s">
        <v>105</v>
      </c>
      <c r="BT2" s="227"/>
      <c r="BU2" s="227" t="s">
        <v>106</v>
      </c>
      <c r="BV2" s="227"/>
      <c r="BW2" s="227" t="s">
        <v>107</v>
      </c>
      <c r="BX2" s="227"/>
      <c r="BY2" s="227" t="s">
        <v>108</v>
      </c>
      <c r="BZ2" s="227"/>
      <c r="CA2" s="227" t="s">
        <v>109</v>
      </c>
      <c r="CB2" s="227"/>
      <c r="CC2" s="227" t="s">
        <v>110</v>
      </c>
      <c r="CD2" s="227"/>
      <c r="CE2" s="152"/>
      <c r="CF2" s="153"/>
      <c r="CG2" s="152"/>
      <c r="CH2" s="153"/>
      <c r="CI2" s="152"/>
      <c r="CJ2" s="153"/>
      <c r="CK2" s="152"/>
      <c r="CL2" s="153"/>
      <c r="CM2" s="152"/>
      <c r="CN2" s="153"/>
      <c r="CO2" s="152"/>
      <c r="CP2" s="153"/>
      <c r="CQ2" s="152"/>
      <c r="CR2" s="153"/>
      <c r="CS2" s="152"/>
      <c r="CT2" s="153"/>
      <c r="CU2" s="152"/>
      <c r="CV2" s="153"/>
      <c r="CW2" s="152"/>
      <c r="CX2" s="153"/>
      <c r="CY2" s="152"/>
      <c r="CZ2" s="153"/>
      <c r="DA2" s="152"/>
      <c r="DB2" s="153"/>
      <c r="DC2" s="152"/>
      <c r="DD2" s="153"/>
      <c r="DE2" s="152"/>
      <c r="DF2" s="153"/>
      <c r="DG2" s="152"/>
      <c r="DH2" s="153"/>
      <c r="DI2" s="152"/>
      <c r="DJ2" s="153"/>
      <c r="DK2" s="152"/>
      <c r="DL2" s="153"/>
      <c r="DM2" s="152"/>
      <c r="DN2" s="153"/>
      <c r="DO2" s="152"/>
      <c r="DP2" s="153"/>
      <c r="DQ2" s="152"/>
      <c r="DR2" s="153"/>
      <c r="DS2" s="155" t="s">
        <v>28</v>
      </c>
      <c r="DT2" s="156"/>
      <c r="DU2" s="156"/>
      <c r="DV2" s="156"/>
      <c r="DW2" s="156"/>
      <c r="DX2" s="156"/>
      <c r="DY2" s="156"/>
      <c r="DZ2" s="156"/>
      <c r="EA2" s="156"/>
      <c r="EB2" s="157"/>
      <c r="EC2" s="177" t="s">
        <v>29</v>
      </c>
      <c r="ED2" s="178"/>
      <c r="EE2" s="138" t="s">
        <v>30</v>
      </c>
      <c r="EF2" s="172" t="s">
        <v>31</v>
      </c>
      <c r="EG2" s="173"/>
      <c r="EH2" s="158" t="s">
        <v>32</v>
      </c>
      <c r="EI2" s="159"/>
      <c r="EJ2" s="160"/>
    </row>
    <row r="3" spans="1:247" s="43" customFormat="1">
      <c r="A3" s="204"/>
      <c r="B3" s="197"/>
      <c r="C3" s="211">
        <v>1</v>
      </c>
      <c r="D3" s="211"/>
      <c r="E3" s="211">
        <v>2</v>
      </c>
      <c r="F3" s="211"/>
      <c r="G3" s="211">
        <v>3</v>
      </c>
      <c r="H3" s="211"/>
      <c r="I3" s="211">
        <v>4</v>
      </c>
      <c r="J3" s="211"/>
      <c r="K3" s="211">
        <v>5</v>
      </c>
      <c r="L3" s="211"/>
      <c r="M3" s="220">
        <v>6</v>
      </c>
      <c r="N3" s="220"/>
      <c r="O3" s="211">
        <v>7</v>
      </c>
      <c r="P3" s="211"/>
      <c r="Q3" s="211">
        <v>8</v>
      </c>
      <c r="R3" s="211"/>
      <c r="S3" s="211">
        <v>9</v>
      </c>
      <c r="T3" s="211"/>
      <c r="U3" s="211">
        <v>10</v>
      </c>
      <c r="V3" s="211"/>
      <c r="W3" s="220">
        <v>11</v>
      </c>
      <c r="X3" s="220"/>
      <c r="Y3" s="220">
        <v>12</v>
      </c>
      <c r="Z3" s="220"/>
      <c r="AA3" s="211">
        <v>13</v>
      </c>
      <c r="AB3" s="211"/>
      <c r="AC3" s="220">
        <v>14</v>
      </c>
      <c r="AD3" s="220"/>
      <c r="AE3" s="211">
        <v>15</v>
      </c>
      <c r="AF3" s="211"/>
      <c r="AG3" s="211">
        <v>16</v>
      </c>
      <c r="AH3" s="211"/>
      <c r="AI3" s="220">
        <v>17</v>
      </c>
      <c r="AJ3" s="220"/>
      <c r="AK3" s="211">
        <v>18</v>
      </c>
      <c r="AL3" s="211"/>
      <c r="AM3" s="220">
        <v>19</v>
      </c>
      <c r="AN3" s="220"/>
      <c r="AO3" s="211">
        <v>20</v>
      </c>
      <c r="AP3" s="211"/>
      <c r="AQ3" s="211">
        <v>21</v>
      </c>
      <c r="AR3" s="211"/>
      <c r="AS3" s="211">
        <v>22</v>
      </c>
      <c r="AT3" s="211"/>
      <c r="AU3" s="211">
        <v>23</v>
      </c>
      <c r="AV3" s="211"/>
      <c r="AW3" s="220">
        <v>24</v>
      </c>
      <c r="AX3" s="220"/>
      <c r="AY3" s="211">
        <v>25</v>
      </c>
      <c r="AZ3" s="211"/>
      <c r="BA3" s="220">
        <v>26</v>
      </c>
      <c r="BB3" s="220"/>
      <c r="BC3" s="211">
        <v>27</v>
      </c>
      <c r="BD3" s="211"/>
      <c r="BE3" s="220">
        <v>28</v>
      </c>
      <c r="BF3" s="220"/>
      <c r="BG3" s="228">
        <v>29</v>
      </c>
      <c r="BH3" s="228"/>
      <c r="BI3" s="220">
        <v>30</v>
      </c>
      <c r="BJ3" s="220"/>
      <c r="BK3" s="228">
        <v>31</v>
      </c>
      <c r="BL3" s="228"/>
      <c r="BM3" s="220">
        <v>32</v>
      </c>
      <c r="BN3" s="220"/>
      <c r="BO3" s="228">
        <v>33</v>
      </c>
      <c r="BP3" s="228"/>
      <c r="BQ3" s="220">
        <v>34</v>
      </c>
      <c r="BR3" s="220"/>
      <c r="BS3" s="228">
        <v>35</v>
      </c>
      <c r="BT3" s="228"/>
      <c r="BU3" s="220">
        <v>36</v>
      </c>
      <c r="BV3" s="220"/>
      <c r="BW3" s="220">
        <v>37</v>
      </c>
      <c r="BX3" s="220"/>
      <c r="BY3" s="228">
        <v>38</v>
      </c>
      <c r="BZ3" s="228"/>
      <c r="CA3" s="220">
        <v>39</v>
      </c>
      <c r="CB3" s="220"/>
      <c r="CC3" s="228">
        <v>40</v>
      </c>
      <c r="CD3" s="228"/>
      <c r="CE3" s="228">
        <v>41</v>
      </c>
      <c r="CF3" s="228"/>
      <c r="CG3" s="228">
        <v>42</v>
      </c>
      <c r="CH3" s="228"/>
      <c r="CI3" s="228">
        <v>43</v>
      </c>
      <c r="CJ3" s="228"/>
      <c r="CK3" s="228">
        <v>44</v>
      </c>
      <c r="CL3" s="228"/>
      <c r="CM3" s="228">
        <v>45</v>
      </c>
      <c r="CN3" s="228"/>
      <c r="CO3" s="228">
        <v>46</v>
      </c>
      <c r="CP3" s="228"/>
      <c r="CQ3" s="228">
        <v>47</v>
      </c>
      <c r="CR3" s="228"/>
      <c r="CS3" s="228">
        <v>48</v>
      </c>
      <c r="CT3" s="228"/>
      <c r="CU3" s="228">
        <v>49</v>
      </c>
      <c r="CV3" s="228"/>
      <c r="CW3" s="228">
        <v>50</v>
      </c>
      <c r="CX3" s="228"/>
      <c r="CY3" s="228">
        <v>51</v>
      </c>
      <c r="CZ3" s="228"/>
      <c r="DA3" s="228">
        <v>52</v>
      </c>
      <c r="DB3" s="228"/>
      <c r="DC3" s="228">
        <v>53</v>
      </c>
      <c r="DD3" s="228"/>
      <c r="DE3" s="228">
        <v>54</v>
      </c>
      <c r="DF3" s="228"/>
      <c r="DG3" s="228">
        <v>55</v>
      </c>
      <c r="DH3" s="228"/>
      <c r="DI3" s="228">
        <v>56</v>
      </c>
      <c r="DJ3" s="228"/>
      <c r="DK3" s="228">
        <v>57</v>
      </c>
      <c r="DL3" s="228"/>
      <c r="DM3" s="228">
        <v>58</v>
      </c>
      <c r="DN3" s="228"/>
      <c r="DO3" s="228">
        <v>59</v>
      </c>
      <c r="DP3" s="228"/>
      <c r="DQ3" s="228">
        <v>60</v>
      </c>
      <c r="DR3" s="228"/>
      <c r="DS3" s="165" t="s">
        <v>33</v>
      </c>
      <c r="DT3" s="166"/>
      <c r="DU3" s="187" t="s">
        <v>34</v>
      </c>
      <c r="DV3" s="188"/>
      <c r="DW3" s="144" t="s">
        <v>35</v>
      </c>
      <c r="DX3" s="145"/>
      <c r="DY3" s="144">
        <v>2018</v>
      </c>
      <c r="DZ3" s="145"/>
      <c r="EA3" s="144">
        <v>2019</v>
      </c>
      <c r="EB3" s="145"/>
      <c r="EC3" s="179" t="s">
        <v>36</v>
      </c>
      <c r="ED3" s="182" t="s">
        <v>37</v>
      </c>
      <c r="EE3" s="139"/>
      <c r="EF3" s="174" t="s">
        <v>38</v>
      </c>
      <c r="EG3" s="174" t="s">
        <v>39</v>
      </c>
      <c r="EH3" s="138" t="s">
        <v>40</v>
      </c>
      <c r="EI3" s="141" t="s">
        <v>37</v>
      </c>
      <c r="EJ3" s="141" t="s">
        <v>38</v>
      </c>
    </row>
    <row r="4" spans="1:247" s="43" customFormat="1" ht="16.5" thickBot="1">
      <c r="A4" s="204"/>
      <c r="B4" s="20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20"/>
      <c r="N4" s="220"/>
      <c r="O4" s="211"/>
      <c r="P4" s="211"/>
      <c r="Q4" s="211"/>
      <c r="R4" s="211"/>
      <c r="S4" s="211"/>
      <c r="T4" s="211"/>
      <c r="U4" s="211"/>
      <c r="V4" s="211"/>
      <c r="W4" s="220"/>
      <c r="X4" s="220"/>
      <c r="Y4" s="220"/>
      <c r="Z4" s="220"/>
      <c r="AA4" s="211"/>
      <c r="AB4" s="211"/>
      <c r="AC4" s="220"/>
      <c r="AD4" s="220"/>
      <c r="AE4" s="211"/>
      <c r="AF4" s="211"/>
      <c r="AG4" s="211"/>
      <c r="AH4" s="211"/>
      <c r="AI4" s="220"/>
      <c r="AJ4" s="220"/>
      <c r="AK4" s="211"/>
      <c r="AL4" s="211"/>
      <c r="AM4" s="220"/>
      <c r="AN4" s="220"/>
      <c r="AO4" s="211"/>
      <c r="AP4" s="211"/>
      <c r="AQ4" s="211"/>
      <c r="AR4" s="211"/>
      <c r="AS4" s="211"/>
      <c r="AT4" s="211"/>
      <c r="AU4" s="211"/>
      <c r="AV4" s="211"/>
      <c r="AW4" s="220"/>
      <c r="AX4" s="220"/>
      <c r="AY4" s="211"/>
      <c r="AZ4" s="211"/>
      <c r="BA4" s="220"/>
      <c r="BB4" s="220"/>
      <c r="BC4" s="211"/>
      <c r="BD4" s="211"/>
      <c r="BE4" s="220"/>
      <c r="BF4" s="220"/>
      <c r="BG4" s="228"/>
      <c r="BH4" s="228"/>
      <c r="BI4" s="220"/>
      <c r="BJ4" s="220"/>
      <c r="BK4" s="228"/>
      <c r="BL4" s="228"/>
      <c r="BM4" s="220"/>
      <c r="BN4" s="220"/>
      <c r="BO4" s="228"/>
      <c r="BP4" s="228"/>
      <c r="BQ4" s="220"/>
      <c r="BR4" s="220"/>
      <c r="BS4" s="228"/>
      <c r="BT4" s="228"/>
      <c r="BU4" s="220"/>
      <c r="BV4" s="220"/>
      <c r="BW4" s="220"/>
      <c r="BX4" s="220"/>
      <c r="BY4" s="228"/>
      <c r="BZ4" s="228"/>
      <c r="CA4" s="220"/>
      <c r="CB4" s="220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167"/>
      <c r="DT4" s="168"/>
      <c r="DU4" s="189"/>
      <c r="DV4" s="190"/>
      <c r="DW4" s="146"/>
      <c r="DX4" s="147"/>
      <c r="DY4" s="146"/>
      <c r="DZ4" s="147"/>
      <c r="EA4" s="146"/>
      <c r="EB4" s="147"/>
      <c r="EC4" s="180"/>
      <c r="ED4" s="183"/>
      <c r="EE4" s="139"/>
      <c r="EF4" s="175"/>
      <c r="EG4" s="175"/>
      <c r="EH4" s="139"/>
      <c r="EI4" s="142"/>
      <c r="EJ4" s="142"/>
    </row>
    <row r="5" spans="1:247" s="43" customFormat="1" ht="15.75" customHeight="1">
      <c r="A5" s="204"/>
      <c r="B5" s="225" t="s">
        <v>41</v>
      </c>
      <c r="C5" s="191" t="s">
        <v>36</v>
      </c>
      <c r="D5" s="193" t="s">
        <v>37</v>
      </c>
      <c r="E5" s="191" t="s">
        <v>36</v>
      </c>
      <c r="F5" s="193" t="s">
        <v>37</v>
      </c>
      <c r="G5" s="191" t="s">
        <v>36</v>
      </c>
      <c r="H5" s="193" t="s">
        <v>37</v>
      </c>
      <c r="I5" s="191" t="s">
        <v>36</v>
      </c>
      <c r="J5" s="193" t="s">
        <v>37</v>
      </c>
      <c r="K5" s="191" t="s">
        <v>36</v>
      </c>
      <c r="L5" s="193" t="s">
        <v>37</v>
      </c>
      <c r="M5" s="191" t="s">
        <v>36</v>
      </c>
      <c r="N5" s="193" t="s">
        <v>37</v>
      </c>
      <c r="O5" s="191" t="s">
        <v>36</v>
      </c>
      <c r="P5" s="193" t="s">
        <v>37</v>
      </c>
      <c r="Q5" s="191" t="s">
        <v>36</v>
      </c>
      <c r="R5" s="193" t="s">
        <v>37</v>
      </c>
      <c r="S5" s="191" t="s">
        <v>36</v>
      </c>
      <c r="T5" s="193" t="s">
        <v>37</v>
      </c>
      <c r="U5" s="191" t="s">
        <v>36</v>
      </c>
      <c r="V5" s="193" t="s">
        <v>37</v>
      </c>
      <c r="W5" s="191" t="s">
        <v>36</v>
      </c>
      <c r="X5" s="193" t="s">
        <v>37</v>
      </c>
      <c r="Y5" s="191" t="s">
        <v>36</v>
      </c>
      <c r="Z5" s="193" t="s">
        <v>37</v>
      </c>
      <c r="AA5" s="191" t="s">
        <v>36</v>
      </c>
      <c r="AB5" s="193" t="s">
        <v>37</v>
      </c>
      <c r="AC5" s="191" t="s">
        <v>36</v>
      </c>
      <c r="AD5" s="193" t="s">
        <v>37</v>
      </c>
      <c r="AE5" s="191" t="s">
        <v>36</v>
      </c>
      <c r="AF5" s="193" t="s">
        <v>37</v>
      </c>
      <c r="AG5" s="191" t="s">
        <v>36</v>
      </c>
      <c r="AH5" s="193" t="s">
        <v>37</v>
      </c>
      <c r="AI5" s="191" t="s">
        <v>36</v>
      </c>
      <c r="AJ5" s="193" t="s">
        <v>37</v>
      </c>
      <c r="AK5" s="191" t="s">
        <v>36</v>
      </c>
      <c r="AL5" s="193" t="s">
        <v>37</v>
      </c>
      <c r="AM5" s="191" t="s">
        <v>36</v>
      </c>
      <c r="AN5" s="193" t="s">
        <v>37</v>
      </c>
      <c r="AO5" s="191" t="s">
        <v>36</v>
      </c>
      <c r="AP5" s="193" t="s">
        <v>37</v>
      </c>
      <c r="AQ5" s="191" t="s">
        <v>36</v>
      </c>
      <c r="AR5" s="193" t="s">
        <v>37</v>
      </c>
      <c r="AS5" s="191" t="s">
        <v>36</v>
      </c>
      <c r="AT5" s="193" t="s">
        <v>37</v>
      </c>
      <c r="AU5" s="191" t="s">
        <v>36</v>
      </c>
      <c r="AV5" s="193" t="s">
        <v>37</v>
      </c>
      <c r="AW5" s="191" t="s">
        <v>36</v>
      </c>
      <c r="AX5" s="193" t="s">
        <v>37</v>
      </c>
      <c r="AY5" s="191" t="s">
        <v>36</v>
      </c>
      <c r="AZ5" s="193" t="s">
        <v>37</v>
      </c>
      <c r="BA5" s="191" t="s">
        <v>36</v>
      </c>
      <c r="BB5" s="222" t="s">
        <v>37</v>
      </c>
      <c r="BC5" s="191" t="s">
        <v>36</v>
      </c>
      <c r="BD5" s="222" t="s">
        <v>37</v>
      </c>
      <c r="BE5" s="191" t="s">
        <v>36</v>
      </c>
      <c r="BF5" s="222" t="s">
        <v>37</v>
      </c>
      <c r="BG5" s="191" t="s">
        <v>36</v>
      </c>
      <c r="BH5" s="222" t="s">
        <v>37</v>
      </c>
      <c r="BI5" s="191" t="s">
        <v>36</v>
      </c>
      <c r="BJ5" s="222" t="s">
        <v>37</v>
      </c>
      <c r="BK5" s="191" t="s">
        <v>36</v>
      </c>
      <c r="BL5" s="222" t="s">
        <v>37</v>
      </c>
      <c r="BM5" s="191" t="s">
        <v>36</v>
      </c>
      <c r="BN5" s="222" t="s">
        <v>37</v>
      </c>
      <c r="BO5" s="191" t="s">
        <v>36</v>
      </c>
      <c r="BP5" s="222" t="s">
        <v>37</v>
      </c>
      <c r="BQ5" s="191" t="s">
        <v>36</v>
      </c>
      <c r="BR5" s="222" t="s">
        <v>37</v>
      </c>
      <c r="BS5" s="191" t="s">
        <v>36</v>
      </c>
      <c r="BT5" s="222" t="s">
        <v>37</v>
      </c>
      <c r="BU5" s="191" t="s">
        <v>36</v>
      </c>
      <c r="BV5" s="222" t="s">
        <v>37</v>
      </c>
      <c r="BW5" s="191" t="s">
        <v>36</v>
      </c>
      <c r="BX5" s="222" t="s">
        <v>37</v>
      </c>
      <c r="BY5" s="191" t="s">
        <v>36</v>
      </c>
      <c r="BZ5" s="222" t="s">
        <v>37</v>
      </c>
      <c r="CA5" s="191" t="s">
        <v>36</v>
      </c>
      <c r="CB5" s="222" t="s">
        <v>37</v>
      </c>
      <c r="CC5" s="191" t="s">
        <v>36</v>
      </c>
      <c r="CD5" s="222" t="s">
        <v>37</v>
      </c>
      <c r="CE5" s="191" t="s">
        <v>36</v>
      </c>
      <c r="CF5" s="222" t="s">
        <v>37</v>
      </c>
      <c r="CG5" s="191" t="s">
        <v>36</v>
      </c>
      <c r="CH5" s="222" t="s">
        <v>37</v>
      </c>
      <c r="CI5" s="191" t="s">
        <v>36</v>
      </c>
      <c r="CJ5" s="222" t="s">
        <v>37</v>
      </c>
      <c r="CK5" s="191" t="s">
        <v>36</v>
      </c>
      <c r="CL5" s="222" t="s">
        <v>37</v>
      </c>
      <c r="CM5" s="191" t="s">
        <v>36</v>
      </c>
      <c r="CN5" s="222" t="s">
        <v>37</v>
      </c>
      <c r="CO5" s="191" t="s">
        <v>36</v>
      </c>
      <c r="CP5" s="222" t="s">
        <v>37</v>
      </c>
      <c r="CQ5" s="191" t="s">
        <v>36</v>
      </c>
      <c r="CR5" s="222" t="s">
        <v>37</v>
      </c>
      <c r="CS5" s="191" t="s">
        <v>36</v>
      </c>
      <c r="CT5" s="222" t="s">
        <v>37</v>
      </c>
      <c r="CU5" s="191" t="s">
        <v>36</v>
      </c>
      <c r="CV5" s="222" t="s">
        <v>37</v>
      </c>
      <c r="CW5" s="191" t="s">
        <v>36</v>
      </c>
      <c r="CX5" s="222" t="s">
        <v>37</v>
      </c>
      <c r="CY5" s="191" t="s">
        <v>36</v>
      </c>
      <c r="CZ5" s="222" t="s">
        <v>37</v>
      </c>
      <c r="DA5" s="191" t="s">
        <v>36</v>
      </c>
      <c r="DB5" s="222" t="s">
        <v>37</v>
      </c>
      <c r="DC5" s="191" t="s">
        <v>36</v>
      </c>
      <c r="DD5" s="222" t="s">
        <v>37</v>
      </c>
      <c r="DE5" s="191" t="s">
        <v>36</v>
      </c>
      <c r="DF5" s="222" t="s">
        <v>37</v>
      </c>
      <c r="DG5" s="191" t="s">
        <v>36</v>
      </c>
      <c r="DH5" s="222" t="s">
        <v>37</v>
      </c>
      <c r="DI5" s="191" t="s">
        <v>36</v>
      </c>
      <c r="DJ5" s="222" t="s">
        <v>37</v>
      </c>
      <c r="DK5" s="191" t="s">
        <v>36</v>
      </c>
      <c r="DL5" s="222" t="s">
        <v>37</v>
      </c>
      <c r="DM5" s="191" t="s">
        <v>36</v>
      </c>
      <c r="DN5" s="222" t="s">
        <v>37</v>
      </c>
      <c r="DO5" s="191" t="s">
        <v>36</v>
      </c>
      <c r="DP5" s="222" t="s">
        <v>37</v>
      </c>
      <c r="DQ5" s="191" t="s">
        <v>36</v>
      </c>
      <c r="DR5" s="222" t="s">
        <v>37</v>
      </c>
      <c r="DS5" s="161" t="s">
        <v>36</v>
      </c>
      <c r="DT5" s="163" t="s">
        <v>37</v>
      </c>
      <c r="DU5" s="169" t="s">
        <v>36</v>
      </c>
      <c r="DV5" s="195" t="s">
        <v>37</v>
      </c>
      <c r="DW5" s="148" t="s">
        <v>36</v>
      </c>
      <c r="DX5" s="150" t="s">
        <v>37</v>
      </c>
      <c r="DY5" s="148" t="s">
        <v>36</v>
      </c>
      <c r="DZ5" s="150" t="s">
        <v>37</v>
      </c>
      <c r="EA5" s="148" t="s">
        <v>36</v>
      </c>
      <c r="EB5" s="150" t="s">
        <v>37</v>
      </c>
      <c r="EC5" s="180"/>
      <c r="ED5" s="183"/>
      <c r="EE5" s="139"/>
      <c r="EF5" s="175"/>
      <c r="EG5" s="175"/>
      <c r="EH5" s="139"/>
      <c r="EI5" s="142"/>
      <c r="EJ5" s="142"/>
    </row>
    <row r="6" spans="1:247" s="43" customFormat="1" ht="30.75" customHeight="1" thickBot="1">
      <c r="A6" s="204"/>
      <c r="B6" s="226"/>
      <c r="C6" s="192"/>
      <c r="D6" s="194"/>
      <c r="E6" s="192"/>
      <c r="F6" s="194"/>
      <c r="G6" s="192"/>
      <c r="H6" s="194"/>
      <c r="I6" s="192"/>
      <c r="J6" s="194"/>
      <c r="K6" s="192"/>
      <c r="L6" s="194"/>
      <c r="M6" s="192"/>
      <c r="N6" s="194"/>
      <c r="O6" s="192"/>
      <c r="P6" s="194"/>
      <c r="Q6" s="192"/>
      <c r="R6" s="194"/>
      <c r="S6" s="192"/>
      <c r="T6" s="194"/>
      <c r="U6" s="192"/>
      <c r="V6" s="194"/>
      <c r="W6" s="192"/>
      <c r="X6" s="194"/>
      <c r="Y6" s="192"/>
      <c r="Z6" s="194"/>
      <c r="AA6" s="192"/>
      <c r="AB6" s="194"/>
      <c r="AC6" s="192"/>
      <c r="AD6" s="194"/>
      <c r="AE6" s="192"/>
      <c r="AF6" s="194"/>
      <c r="AG6" s="192"/>
      <c r="AH6" s="194"/>
      <c r="AI6" s="192"/>
      <c r="AJ6" s="194"/>
      <c r="AK6" s="192"/>
      <c r="AL6" s="194"/>
      <c r="AM6" s="192"/>
      <c r="AN6" s="194"/>
      <c r="AO6" s="192"/>
      <c r="AP6" s="194"/>
      <c r="AQ6" s="192"/>
      <c r="AR6" s="194"/>
      <c r="AS6" s="192"/>
      <c r="AT6" s="194"/>
      <c r="AU6" s="192"/>
      <c r="AV6" s="194"/>
      <c r="AW6" s="192"/>
      <c r="AX6" s="194"/>
      <c r="AY6" s="192"/>
      <c r="AZ6" s="194"/>
      <c r="BA6" s="192"/>
      <c r="BB6" s="223"/>
      <c r="BC6" s="192"/>
      <c r="BD6" s="223"/>
      <c r="BE6" s="192"/>
      <c r="BF6" s="223"/>
      <c r="BG6" s="192"/>
      <c r="BH6" s="223"/>
      <c r="BI6" s="192"/>
      <c r="BJ6" s="223"/>
      <c r="BK6" s="192"/>
      <c r="BL6" s="223"/>
      <c r="BM6" s="192"/>
      <c r="BN6" s="223"/>
      <c r="BO6" s="192"/>
      <c r="BP6" s="223"/>
      <c r="BQ6" s="192"/>
      <c r="BR6" s="223"/>
      <c r="BS6" s="192"/>
      <c r="BT6" s="223"/>
      <c r="BU6" s="192"/>
      <c r="BV6" s="223"/>
      <c r="BW6" s="192"/>
      <c r="BX6" s="223"/>
      <c r="BY6" s="192"/>
      <c r="BZ6" s="223"/>
      <c r="CA6" s="192"/>
      <c r="CB6" s="223"/>
      <c r="CC6" s="192"/>
      <c r="CD6" s="223"/>
      <c r="CE6" s="192"/>
      <c r="CF6" s="223"/>
      <c r="CG6" s="192"/>
      <c r="CH6" s="223"/>
      <c r="CI6" s="192"/>
      <c r="CJ6" s="223"/>
      <c r="CK6" s="192"/>
      <c r="CL6" s="223"/>
      <c r="CM6" s="192"/>
      <c r="CN6" s="223"/>
      <c r="CO6" s="192"/>
      <c r="CP6" s="223"/>
      <c r="CQ6" s="192"/>
      <c r="CR6" s="223"/>
      <c r="CS6" s="192"/>
      <c r="CT6" s="223"/>
      <c r="CU6" s="192"/>
      <c r="CV6" s="223"/>
      <c r="CW6" s="192"/>
      <c r="CX6" s="223"/>
      <c r="CY6" s="192"/>
      <c r="CZ6" s="223"/>
      <c r="DA6" s="192"/>
      <c r="DB6" s="223"/>
      <c r="DC6" s="192"/>
      <c r="DD6" s="223"/>
      <c r="DE6" s="192"/>
      <c r="DF6" s="223"/>
      <c r="DG6" s="192"/>
      <c r="DH6" s="223"/>
      <c r="DI6" s="192"/>
      <c r="DJ6" s="223"/>
      <c r="DK6" s="192"/>
      <c r="DL6" s="223"/>
      <c r="DM6" s="192"/>
      <c r="DN6" s="223"/>
      <c r="DO6" s="192"/>
      <c r="DP6" s="223"/>
      <c r="DQ6" s="192"/>
      <c r="DR6" s="223"/>
      <c r="DS6" s="162"/>
      <c r="DT6" s="164"/>
      <c r="DU6" s="170"/>
      <c r="DV6" s="196"/>
      <c r="DW6" s="149"/>
      <c r="DX6" s="151"/>
      <c r="DY6" s="149"/>
      <c r="DZ6" s="151"/>
      <c r="EA6" s="149"/>
      <c r="EB6" s="151"/>
      <c r="EC6" s="181"/>
      <c r="ED6" s="184"/>
      <c r="EE6" s="140"/>
      <c r="EF6" s="176"/>
      <c r="EG6" s="176"/>
      <c r="EH6" s="140"/>
      <c r="EI6" s="143"/>
      <c r="EJ6" s="143"/>
    </row>
    <row r="7" spans="1:247" s="43" customFormat="1" ht="0.75" customHeight="1" thickBot="1">
      <c r="A7" s="44"/>
      <c r="B7" s="45"/>
      <c r="C7" s="46"/>
      <c r="D7" s="47"/>
      <c r="E7" s="48"/>
      <c r="F7" s="48"/>
      <c r="G7" s="49"/>
      <c r="H7" s="5">
        <f>SUM(H8:H10)</f>
        <v>1</v>
      </c>
      <c r="I7" s="3">
        <f>SUM(I8:I10)</f>
        <v>3</v>
      </c>
      <c r="J7" s="7"/>
      <c r="K7" s="7"/>
      <c r="L7" s="6">
        <f>SUM(L8:L10)</f>
        <v>0</v>
      </c>
      <c r="M7" s="5">
        <f>SUM(M8:M10)</f>
        <v>3</v>
      </c>
      <c r="N7" s="3">
        <f>SUM(N8:N10)</f>
        <v>0</v>
      </c>
      <c r="O7" s="7"/>
      <c r="P7" s="7"/>
      <c r="Q7" s="6">
        <f>SUM(Q8:Q10)</f>
        <v>2</v>
      </c>
      <c r="R7" s="5">
        <f>SUM(R8:R10)</f>
        <v>1</v>
      </c>
      <c r="S7" s="3">
        <f>SUM(S8:S10)</f>
        <v>3</v>
      </c>
      <c r="T7" s="7"/>
      <c r="U7" s="7"/>
      <c r="V7" s="6">
        <f>SUM(V8:V10)</f>
        <v>0</v>
      </c>
      <c r="W7" s="5">
        <f>SUM(W8:W10)</f>
        <v>3</v>
      </c>
      <c r="X7" s="3">
        <f>SUM(X8:X10)</f>
        <v>0</v>
      </c>
      <c r="Y7" s="7"/>
      <c r="Z7" s="7"/>
      <c r="AA7" s="6">
        <f>SUM(AA8:AA10)</f>
        <v>2</v>
      </c>
      <c r="AB7" s="5">
        <f>SUM(AB8:AB10)</f>
        <v>1</v>
      </c>
      <c r="AC7" s="3">
        <f>SUM(AC8:AC10)</f>
        <v>2</v>
      </c>
      <c r="AD7" s="7"/>
      <c r="AE7" s="7"/>
      <c r="AF7" s="6">
        <f>SUM(AF8:AF10)</f>
        <v>0</v>
      </c>
      <c r="AG7" s="5">
        <f>SUM(AG8:AG10)</f>
        <v>3</v>
      </c>
      <c r="AH7" s="3">
        <f>SUM(AH8:AH10)</f>
        <v>0</v>
      </c>
      <c r="AI7" s="7"/>
      <c r="AJ7" s="7"/>
      <c r="AK7" s="6">
        <f>SUM(AK8:AK10)</f>
        <v>3</v>
      </c>
      <c r="AL7" s="5">
        <f>SUM(AL8:AL10)</f>
        <v>0</v>
      </c>
      <c r="AM7" s="6">
        <f t="shared" ref="AM7:AX7" si="0">SUM(AM8:AM10)</f>
        <v>3</v>
      </c>
      <c r="AN7" s="5">
        <f t="shared" si="0"/>
        <v>0</v>
      </c>
      <c r="AO7" s="6">
        <f t="shared" si="0"/>
        <v>2</v>
      </c>
      <c r="AP7" s="5">
        <f t="shared" si="0"/>
        <v>1</v>
      </c>
      <c r="AQ7" s="6">
        <f t="shared" si="0"/>
        <v>3</v>
      </c>
      <c r="AR7" s="5">
        <f t="shared" si="0"/>
        <v>0</v>
      </c>
      <c r="AS7" s="6">
        <f t="shared" si="0"/>
        <v>3</v>
      </c>
      <c r="AT7" s="5">
        <f t="shared" si="0"/>
        <v>0</v>
      </c>
      <c r="AU7" s="6">
        <f t="shared" si="0"/>
        <v>3</v>
      </c>
      <c r="AV7" s="5">
        <f t="shared" si="0"/>
        <v>0</v>
      </c>
      <c r="AW7" s="6">
        <f t="shared" si="0"/>
        <v>2</v>
      </c>
      <c r="AX7" s="5">
        <f t="shared" si="0"/>
        <v>1</v>
      </c>
      <c r="AY7" s="3">
        <f>SUM(AY8:AY10)</f>
        <v>3</v>
      </c>
      <c r="AZ7" s="7"/>
      <c r="BA7" s="7"/>
      <c r="BB7" s="7"/>
      <c r="BC7" s="7"/>
      <c r="BD7" s="6">
        <f>SUM(BD8:BD10)</f>
        <v>0</v>
      </c>
      <c r="BE7" s="7"/>
      <c r="BF7" s="7"/>
      <c r="BG7" s="7"/>
      <c r="BH7" s="6">
        <f>SUM(BH8:BH10)</f>
        <v>0</v>
      </c>
      <c r="BI7" s="7"/>
      <c r="BJ7" s="7"/>
      <c r="BK7" s="7"/>
      <c r="BL7" s="6">
        <f>SUM(BL8:BL10)</f>
        <v>0</v>
      </c>
      <c r="BM7" s="7"/>
      <c r="BN7" s="7"/>
      <c r="BO7" s="7"/>
      <c r="BP7" s="6">
        <f>SUM(BP8:BP10)</f>
        <v>0</v>
      </c>
      <c r="BQ7" s="7"/>
      <c r="BR7" s="7"/>
      <c r="BS7" s="7"/>
      <c r="BT7" s="6">
        <f>SUM(BT8:BT10)</f>
        <v>0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32"/>
      <c r="DT7" s="33"/>
      <c r="DU7" s="30"/>
      <c r="DV7" s="31"/>
      <c r="DW7" s="11"/>
      <c r="DX7" s="20"/>
      <c r="DY7" s="11"/>
      <c r="DZ7" s="20"/>
      <c r="EA7" s="11"/>
      <c r="EB7" s="20"/>
      <c r="EC7" s="36"/>
      <c r="ED7" s="37"/>
      <c r="EE7" s="35"/>
      <c r="EF7" s="38"/>
      <c r="EG7" s="38"/>
      <c r="EH7" s="40"/>
      <c r="EI7" s="39"/>
      <c r="EJ7" s="39"/>
    </row>
    <row r="8" spans="1:247" s="66" customFormat="1" ht="17.25" thickTop="1" thickBot="1">
      <c r="A8" s="12">
        <v>1</v>
      </c>
      <c r="B8" s="50" t="s">
        <v>42</v>
      </c>
      <c r="C8" s="51">
        <v>1</v>
      </c>
      <c r="D8" s="52"/>
      <c r="E8" s="51">
        <v>1</v>
      </c>
      <c r="F8" s="52"/>
      <c r="G8" s="53">
        <v>1</v>
      </c>
      <c r="H8" s="52"/>
      <c r="I8" s="51">
        <v>1</v>
      </c>
      <c r="J8" s="52"/>
      <c r="K8" s="51">
        <v>1</v>
      </c>
      <c r="L8" s="52"/>
      <c r="M8" s="51">
        <v>1</v>
      </c>
      <c r="N8" s="52"/>
      <c r="O8" s="51">
        <v>1</v>
      </c>
      <c r="P8" s="52"/>
      <c r="Q8" s="51">
        <v>1</v>
      </c>
      <c r="R8" s="52"/>
      <c r="S8" s="51">
        <v>1</v>
      </c>
      <c r="T8" s="52"/>
      <c r="U8" s="51">
        <v>1</v>
      </c>
      <c r="V8" s="52"/>
      <c r="W8" s="51">
        <v>1</v>
      </c>
      <c r="X8" s="52"/>
      <c r="Y8" s="51">
        <v>1</v>
      </c>
      <c r="Z8" s="52"/>
      <c r="AA8" s="51">
        <v>1</v>
      </c>
      <c r="AB8" s="52"/>
      <c r="AC8" s="51">
        <v>1</v>
      </c>
      <c r="AD8" s="52"/>
      <c r="AE8" s="51">
        <v>1</v>
      </c>
      <c r="AF8" s="52"/>
      <c r="AG8" s="51">
        <v>1</v>
      </c>
      <c r="AH8" s="52"/>
      <c r="AI8" s="51">
        <v>1</v>
      </c>
      <c r="AJ8" s="52"/>
      <c r="AK8" s="51">
        <v>1</v>
      </c>
      <c r="AL8" s="52"/>
      <c r="AM8" s="51">
        <v>1</v>
      </c>
      <c r="AN8" s="52"/>
      <c r="AO8" s="51">
        <v>1</v>
      </c>
      <c r="AP8" s="52"/>
      <c r="AQ8" s="51">
        <v>1</v>
      </c>
      <c r="AR8" s="52"/>
      <c r="AS8" s="51">
        <v>1</v>
      </c>
      <c r="AT8" s="52"/>
      <c r="AU8" s="51">
        <v>1</v>
      </c>
      <c r="AV8" s="52"/>
      <c r="AW8" s="51">
        <v>1</v>
      </c>
      <c r="AX8" s="52"/>
      <c r="AY8" s="51">
        <v>1</v>
      </c>
      <c r="AZ8" s="121"/>
      <c r="BA8" s="117">
        <v>1</v>
      </c>
      <c r="BB8" s="52"/>
      <c r="BC8" s="51">
        <v>1</v>
      </c>
      <c r="BD8" s="52"/>
      <c r="BE8" s="116">
        <v>1</v>
      </c>
      <c r="BF8" s="114"/>
      <c r="BG8" s="115">
        <v>1</v>
      </c>
      <c r="BH8" s="114"/>
      <c r="BI8" s="113">
        <v>1</v>
      </c>
      <c r="BJ8" s="114"/>
      <c r="BK8" s="115">
        <v>1</v>
      </c>
      <c r="BL8" s="114"/>
      <c r="BM8" s="113">
        <v>1</v>
      </c>
      <c r="BN8" s="114"/>
      <c r="BO8" s="115">
        <v>1</v>
      </c>
      <c r="BP8" s="114"/>
      <c r="BQ8" s="113"/>
      <c r="BR8" s="114">
        <v>1</v>
      </c>
      <c r="BS8" s="115">
        <v>1</v>
      </c>
      <c r="BT8" s="114"/>
      <c r="BU8" s="117"/>
      <c r="BV8" s="52">
        <v>1</v>
      </c>
      <c r="BW8" s="117">
        <v>1</v>
      </c>
      <c r="BX8" s="52"/>
      <c r="BY8" s="117">
        <v>1</v>
      </c>
      <c r="BZ8" s="52"/>
      <c r="CA8" s="117">
        <v>1</v>
      </c>
      <c r="CB8" s="52"/>
      <c r="CC8" s="117">
        <v>1</v>
      </c>
      <c r="CD8" s="52"/>
      <c r="CE8" s="117"/>
      <c r="CF8" s="52"/>
      <c r="CG8" s="117"/>
      <c r="CH8" s="52"/>
      <c r="CI8" s="117"/>
      <c r="CJ8" s="52"/>
      <c r="CK8" s="117"/>
      <c r="CL8" s="52"/>
      <c r="CM8" s="117"/>
      <c r="CN8" s="52"/>
      <c r="CO8" s="117"/>
      <c r="CP8" s="52"/>
      <c r="CQ8" s="117"/>
      <c r="CR8" s="52"/>
      <c r="CS8" s="117"/>
      <c r="CT8" s="52"/>
      <c r="CU8" s="117"/>
      <c r="CV8" s="52"/>
      <c r="CW8" s="117"/>
      <c r="CX8" s="52"/>
      <c r="CY8" s="117"/>
      <c r="CZ8" s="52"/>
      <c r="DA8" s="117"/>
      <c r="DB8" s="52"/>
      <c r="DC8" s="117"/>
      <c r="DD8" s="52"/>
      <c r="DE8" s="117"/>
      <c r="DF8" s="52"/>
      <c r="DG8" s="117"/>
      <c r="DH8" s="52"/>
      <c r="DI8" s="117"/>
      <c r="DJ8" s="52"/>
      <c r="DK8" s="117"/>
      <c r="DL8" s="52"/>
      <c r="DM8" s="117"/>
      <c r="DN8" s="52"/>
      <c r="DO8" s="117"/>
      <c r="DP8" s="52"/>
      <c r="DQ8" s="117"/>
      <c r="DR8" s="52"/>
      <c r="DS8" s="54">
        <f>C8+E8+G8</f>
        <v>3</v>
      </c>
      <c r="DT8" s="55">
        <f>D8+F8+H8</f>
        <v>0</v>
      </c>
      <c r="DU8" s="56">
        <f>I8+K8+M8+O8+Q8+S8+U8+W8+Y8+AA8+AC8+AE8+AG8+AI8+AK8+AM8</f>
        <v>16</v>
      </c>
      <c r="DV8" s="57">
        <f>J8+L8+N8+P8+R8+T8+V8+X8+Z8+AB8+AD8+AF8+AH8+AJ8+AL8+AN8</f>
        <v>0</v>
      </c>
      <c r="DW8" s="58">
        <f>AO8+AQ8+AS8+AU8+DM8+AW8+AY8+BA8+BC8+BE8+BG8+BI8+BK8+BM8+BO8+BQ8</f>
        <v>14</v>
      </c>
      <c r="DX8" s="59">
        <f>AP8+AR8+AT8+AV8+AX8+AZ8+BB8+BD8+BF8+BH8+BJ8+BL8+BN8+BP8+BR8</f>
        <v>1</v>
      </c>
      <c r="DY8" s="58">
        <f>BS8+BU8+BW8+BY8+CA8+CC8+CE8+CG8+CI8+CK8</f>
        <v>5</v>
      </c>
      <c r="DZ8" s="59">
        <f>BT8+BV8+BX8+BZ8+CB8+CD8+CF8+CH8+CJ8+CL8</f>
        <v>1</v>
      </c>
      <c r="EA8" s="58"/>
      <c r="EB8" s="59"/>
      <c r="EC8" s="60">
        <f>DS8+DU8+DW8+DY8+EA8</f>
        <v>38</v>
      </c>
      <c r="ED8" s="61">
        <f>DT8+DV8+DX8+DZ8+EB8</f>
        <v>2</v>
      </c>
      <c r="EE8" s="62">
        <f>EC8+ED8</f>
        <v>40</v>
      </c>
      <c r="EF8" s="63">
        <f>EC8*100/EE8</f>
        <v>95</v>
      </c>
      <c r="EG8" s="63">
        <f>ED8*100/EE8</f>
        <v>5</v>
      </c>
      <c r="EH8" s="64"/>
      <c r="EI8" s="65"/>
      <c r="EJ8" s="65"/>
      <c r="EK8" s="43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</row>
    <row r="9" spans="1:247" s="66" customFormat="1" ht="17.25" thickTop="1" thickBot="1">
      <c r="A9" s="13">
        <v>2</v>
      </c>
      <c r="B9" s="67" t="s">
        <v>43</v>
      </c>
      <c r="C9" s="51">
        <v>1</v>
      </c>
      <c r="D9" s="68"/>
      <c r="E9" s="51">
        <v>1</v>
      </c>
      <c r="F9" s="68"/>
      <c r="G9" s="53">
        <v>1</v>
      </c>
      <c r="H9" s="68"/>
      <c r="I9" s="51">
        <v>1</v>
      </c>
      <c r="J9" s="68"/>
      <c r="K9" s="51">
        <v>1</v>
      </c>
      <c r="L9" s="68"/>
      <c r="M9" s="51">
        <v>1</v>
      </c>
      <c r="N9" s="68"/>
      <c r="O9" s="51">
        <v>1</v>
      </c>
      <c r="P9" s="68"/>
      <c r="Q9" s="51">
        <v>1</v>
      </c>
      <c r="R9" s="68"/>
      <c r="S9" s="51">
        <v>1</v>
      </c>
      <c r="T9" s="68"/>
      <c r="U9" s="51">
        <v>1</v>
      </c>
      <c r="V9" s="68"/>
      <c r="W9" s="51">
        <v>1</v>
      </c>
      <c r="X9" s="68"/>
      <c r="Y9" s="51">
        <v>1</v>
      </c>
      <c r="Z9" s="68"/>
      <c r="AA9" s="51">
        <v>1</v>
      </c>
      <c r="AB9" s="68"/>
      <c r="AC9" s="51">
        <v>1</v>
      </c>
      <c r="AD9" s="68"/>
      <c r="AE9" s="51">
        <v>1</v>
      </c>
      <c r="AF9" s="68"/>
      <c r="AG9" s="51">
        <v>1</v>
      </c>
      <c r="AH9" s="68"/>
      <c r="AI9" s="51">
        <v>1</v>
      </c>
      <c r="AJ9" s="68"/>
      <c r="AK9" s="53">
        <v>1</v>
      </c>
      <c r="AL9" s="68"/>
      <c r="AM9" s="53">
        <v>1</v>
      </c>
      <c r="AN9" s="68"/>
      <c r="AO9" s="53">
        <v>1</v>
      </c>
      <c r="AP9" s="68"/>
      <c r="AQ9" s="53">
        <v>1</v>
      </c>
      <c r="AR9" s="68"/>
      <c r="AS9" s="53">
        <v>1</v>
      </c>
      <c r="AT9" s="68"/>
      <c r="AU9" s="53">
        <v>1</v>
      </c>
      <c r="AV9" s="68"/>
      <c r="AW9" s="53">
        <v>1</v>
      </c>
      <c r="AX9" s="68"/>
      <c r="AY9" s="53">
        <v>1</v>
      </c>
      <c r="AZ9" s="72"/>
      <c r="BA9" s="117">
        <v>1</v>
      </c>
      <c r="BB9" s="68"/>
      <c r="BC9" s="51">
        <v>1</v>
      </c>
      <c r="BD9" s="68"/>
      <c r="BE9" s="116">
        <v>1</v>
      </c>
      <c r="BF9" s="114"/>
      <c r="BG9" s="115">
        <v>1</v>
      </c>
      <c r="BH9" s="114"/>
      <c r="BI9" s="113">
        <v>1</v>
      </c>
      <c r="BJ9" s="114"/>
      <c r="BK9" s="115">
        <v>1</v>
      </c>
      <c r="BL9" s="114"/>
      <c r="BM9" s="113">
        <v>1</v>
      </c>
      <c r="BN9" s="114"/>
      <c r="BO9" s="115">
        <v>1</v>
      </c>
      <c r="BP9" s="114"/>
      <c r="BQ9" s="113">
        <v>1</v>
      </c>
      <c r="BR9" s="114"/>
      <c r="BS9" s="115">
        <v>1</v>
      </c>
      <c r="BT9" s="114"/>
      <c r="BU9" s="118">
        <v>1</v>
      </c>
      <c r="BV9" s="68"/>
      <c r="BW9" s="117"/>
      <c r="BX9" s="68">
        <v>1</v>
      </c>
      <c r="BY9" s="117">
        <v>1</v>
      </c>
      <c r="BZ9" s="68"/>
      <c r="CA9" s="117">
        <v>1</v>
      </c>
      <c r="CB9" s="68"/>
      <c r="CC9" s="117">
        <v>1</v>
      </c>
      <c r="CD9" s="68"/>
      <c r="CE9" s="118"/>
      <c r="CF9" s="68"/>
      <c r="CG9" s="118"/>
      <c r="CH9" s="68"/>
      <c r="CI9" s="118"/>
      <c r="CJ9" s="68"/>
      <c r="CK9" s="118"/>
      <c r="CL9" s="68"/>
      <c r="CM9" s="118"/>
      <c r="CN9" s="68"/>
      <c r="CO9" s="118"/>
      <c r="CP9" s="68"/>
      <c r="CQ9" s="118"/>
      <c r="CR9" s="68"/>
      <c r="CS9" s="118"/>
      <c r="CT9" s="68"/>
      <c r="CU9" s="118"/>
      <c r="CV9" s="68"/>
      <c r="CW9" s="118"/>
      <c r="CX9" s="68"/>
      <c r="CY9" s="118"/>
      <c r="CZ9" s="68"/>
      <c r="DA9" s="118"/>
      <c r="DB9" s="68"/>
      <c r="DC9" s="118"/>
      <c r="DD9" s="68"/>
      <c r="DE9" s="118"/>
      <c r="DF9" s="68"/>
      <c r="DG9" s="118"/>
      <c r="DH9" s="68"/>
      <c r="DI9" s="118"/>
      <c r="DJ9" s="68"/>
      <c r="DK9" s="118"/>
      <c r="DL9" s="68"/>
      <c r="DM9" s="118"/>
      <c r="DN9" s="68"/>
      <c r="DO9" s="118"/>
      <c r="DP9" s="68"/>
      <c r="DQ9" s="118"/>
      <c r="DR9" s="68"/>
      <c r="DS9" s="54">
        <f t="shared" ref="DS9:DS42" si="1">C9+E9+G9</f>
        <v>3</v>
      </c>
      <c r="DT9" s="55">
        <f t="shared" ref="DT9:DT43" si="2">D9+F9+H9</f>
        <v>0</v>
      </c>
      <c r="DU9" s="56">
        <f t="shared" ref="DU9:DU43" si="3">I9+K9+M9+O9+Q9+S9+U9+W9+Y9+AA9+AC9+AE9+AG9+AI9+AK9+AM9</f>
        <v>16</v>
      </c>
      <c r="DV9" s="57">
        <f t="shared" ref="DV9:DV43" si="4">J9+L9+N9+P9+R9+T9+V9+X9+Z9+AB9+AD9+AF9+AH9+AJ9+AL9+AN9</f>
        <v>0</v>
      </c>
      <c r="DW9" s="58">
        <f t="shared" ref="DW9:DW43" si="5">AO9+AQ9+AS9+AU9+DM9+AW9+AY9+BA9+BC9+BE9+BG9+BI9+BK9+BM9+BO9+BQ9</f>
        <v>15</v>
      </c>
      <c r="DX9" s="59">
        <f t="shared" ref="DX9:DX43" si="6">AP9+AR9+AT9+AV9+AX9+AZ9+BB9+BD9+BF9+BH9+BJ9+BL9+BN9+BP9+BR9</f>
        <v>0</v>
      </c>
      <c r="DY9" s="58">
        <f t="shared" ref="DY9:DY43" si="7">BS9+BU9+BW9+BY9+CA9+CC9+CE9+CG9+CI9+CK9</f>
        <v>5</v>
      </c>
      <c r="DZ9" s="59">
        <f t="shared" ref="DZ9:DZ43" si="8">BT9+BV9+BX9+BZ9+CB9+CD9+CF9+CH9+CJ9+CL9</f>
        <v>1</v>
      </c>
      <c r="EA9" s="58"/>
      <c r="EB9" s="59"/>
      <c r="EC9" s="60">
        <f t="shared" ref="EC9:EC43" si="9">DS9+DU9+DW9+DY9+EA9</f>
        <v>39</v>
      </c>
      <c r="ED9" s="61">
        <f t="shared" ref="ED9:ED43" si="10">DT9+DV9+DX9+DZ9+EB9</f>
        <v>1</v>
      </c>
      <c r="EE9" s="62">
        <f t="shared" ref="EE9:EE43" si="11">EC9+ED9</f>
        <v>40</v>
      </c>
      <c r="EF9" s="63">
        <f t="shared" ref="EF9:EF43" si="12">EC9*100/EE9</f>
        <v>97.5</v>
      </c>
      <c r="EG9" s="63">
        <f t="shared" ref="EG9:EG43" si="13">ED9*100/EE9</f>
        <v>2.5</v>
      </c>
      <c r="EH9" s="64">
        <f>17+9</f>
        <v>26</v>
      </c>
      <c r="EI9" s="65">
        <v>1</v>
      </c>
      <c r="EJ9" s="135">
        <f t="shared" ref="EJ9:EJ32" si="14">(EH9-EI9)*100/EH9</f>
        <v>96.15384615384616</v>
      </c>
      <c r="EK9" s="43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</row>
    <row r="10" spans="1:247" s="69" customFormat="1" ht="17.25" thickTop="1" thickBot="1">
      <c r="A10" s="13">
        <v>3</v>
      </c>
      <c r="B10" s="67" t="s">
        <v>44</v>
      </c>
      <c r="C10" s="51">
        <v>1</v>
      </c>
      <c r="D10" s="68"/>
      <c r="E10" s="51">
        <v>1</v>
      </c>
      <c r="F10" s="68"/>
      <c r="G10" s="53"/>
      <c r="H10" s="68">
        <v>1</v>
      </c>
      <c r="I10" s="51">
        <v>1</v>
      </c>
      <c r="J10" s="68"/>
      <c r="K10" s="51">
        <v>1</v>
      </c>
      <c r="L10" s="68"/>
      <c r="M10" s="51">
        <v>1</v>
      </c>
      <c r="N10" s="68"/>
      <c r="O10" s="51">
        <v>1</v>
      </c>
      <c r="P10" s="68"/>
      <c r="Q10" s="51"/>
      <c r="R10" s="68">
        <v>1</v>
      </c>
      <c r="S10" s="51">
        <v>1</v>
      </c>
      <c r="T10" s="68"/>
      <c r="U10" s="51">
        <v>1</v>
      </c>
      <c r="V10" s="68"/>
      <c r="W10" s="51">
        <v>1</v>
      </c>
      <c r="X10" s="68"/>
      <c r="Y10" s="51"/>
      <c r="Z10" s="68">
        <v>1</v>
      </c>
      <c r="AA10" s="51"/>
      <c r="AB10" s="68">
        <v>1</v>
      </c>
      <c r="AC10" s="51"/>
      <c r="AD10" s="68">
        <v>1</v>
      </c>
      <c r="AE10" s="51">
        <v>1</v>
      </c>
      <c r="AF10" s="68"/>
      <c r="AG10" s="51">
        <v>1</v>
      </c>
      <c r="AH10" s="68"/>
      <c r="AI10" s="51"/>
      <c r="AJ10" s="68">
        <v>1</v>
      </c>
      <c r="AK10" s="53">
        <v>1</v>
      </c>
      <c r="AL10" s="68"/>
      <c r="AM10" s="53">
        <v>1</v>
      </c>
      <c r="AN10" s="68"/>
      <c r="AO10" s="53"/>
      <c r="AP10" s="68">
        <v>1</v>
      </c>
      <c r="AQ10" s="53">
        <v>1</v>
      </c>
      <c r="AR10" s="68"/>
      <c r="AS10" s="53">
        <v>1</v>
      </c>
      <c r="AT10" s="68"/>
      <c r="AU10" s="53">
        <v>1</v>
      </c>
      <c r="AV10" s="68"/>
      <c r="AW10" s="53"/>
      <c r="AX10" s="68">
        <v>1</v>
      </c>
      <c r="AY10" s="53">
        <v>1</v>
      </c>
      <c r="AZ10" s="72"/>
      <c r="BA10" s="117"/>
      <c r="BB10" s="68">
        <v>1</v>
      </c>
      <c r="BC10" s="51">
        <v>1</v>
      </c>
      <c r="BD10" s="68"/>
      <c r="BE10" s="116"/>
      <c r="BF10" s="114">
        <v>1</v>
      </c>
      <c r="BG10" s="115">
        <v>1</v>
      </c>
      <c r="BH10" s="114"/>
      <c r="BI10" s="113"/>
      <c r="BJ10" s="114">
        <v>1</v>
      </c>
      <c r="BK10" s="115">
        <v>1</v>
      </c>
      <c r="BL10" s="114"/>
      <c r="BM10" s="113"/>
      <c r="BN10" s="114">
        <v>1</v>
      </c>
      <c r="BO10" s="115">
        <v>1</v>
      </c>
      <c r="BP10" s="114"/>
      <c r="BQ10" s="113"/>
      <c r="BR10" s="114">
        <v>1</v>
      </c>
      <c r="BS10" s="115">
        <v>1</v>
      </c>
      <c r="BT10" s="114"/>
      <c r="BU10" s="118"/>
      <c r="BV10" s="68">
        <v>1</v>
      </c>
      <c r="BW10" s="117"/>
      <c r="BX10" s="68">
        <v>1</v>
      </c>
      <c r="BY10" s="117"/>
      <c r="BZ10" s="68">
        <v>1</v>
      </c>
      <c r="CA10" s="117"/>
      <c r="CB10" s="68">
        <v>1</v>
      </c>
      <c r="CC10" s="117">
        <v>1</v>
      </c>
      <c r="CD10" s="68"/>
      <c r="CE10" s="118"/>
      <c r="CF10" s="68"/>
      <c r="CG10" s="118"/>
      <c r="CH10" s="68"/>
      <c r="CI10" s="118"/>
      <c r="CJ10" s="68"/>
      <c r="CK10" s="118"/>
      <c r="CL10" s="68"/>
      <c r="CM10" s="118"/>
      <c r="CN10" s="68"/>
      <c r="CO10" s="118"/>
      <c r="CP10" s="68"/>
      <c r="CQ10" s="118"/>
      <c r="CR10" s="68"/>
      <c r="CS10" s="118"/>
      <c r="CT10" s="68"/>
      <c r="CU10" s="118"/>
      <c r="CV10" s="68"/>
      <c r="CW10" s="118"/>
      <c r="CX10" s="68"/>
      <c r="CY10" s="118"/>
      <c r="CZ10" s="68"/>
      <c r="DA10" s="118"/>
      <c r="DB10" s="68"/>
      <c r="DC10" s="118"/>
      <c r="DD10" s="68"/>
      <c r="DE10" s="118"/>
      <c r="DF10" s="68"/>
      <c r="DG10" s="118"/>
      <c r="DH10" s="68"/>
      <c r="DI10" s="118"/>
      <c r="DJ10" s="68"/>
      <c r="DK10" s="118"/>
      <c r="DL10" s="68"/>
      <c r="DM10" s="118"/>
      <c r="DN10" s="68"/>
      <c r="DO10" s="118"/>
      <c r="DP10" s="68"/>
      <c r="DQ10" s="118"/>
      <c r="DR10" s="68"/>
      <c r="DS10" s="54">
        <f t="shared" si="1"/>
        <v>2</v>
      </c>
      <c r="DT10" s="55">
        <f t="shared" si="2"/>
        <v>1</v>
      </c>
      <c r="DU10" s="56">
        <f t="shared" si="3"/>
        <v>11</v>
      </c>
      <c r="DV10" s="57">
        <f t="shared" si="4"/>
        <v>5</v>
      </c>
      <c r="DW10" s="58">
        <f t="shared" si="5"/>
        <v>8</v>
      </c>
      <c r="DX10" s="59">
        <f t="shared" si="6"/>
        <v>7</v>
      </c>
      <c r="DY10" s="58">
        <f t="shared" si="7"/>
        <v>2</v>
      </c>
      <c r="DZ10" s="59">
        <f t="shared" si="8"/>
        <v>4</v>
      </c>
      <c r="EA10" s="58"/>
      <c r="EB10" s="59"/>
      <c r="EC10" s="60">
        <f t="shared" si="9"/>
        <v>23</v>
      </c>
      <c r="ED10" s="61">
        <f t="shared" si="10"/>
        <v>17</v>
      </c>
      <c r="EE10" s="62">
        <f t="shared" si="11"/>
        <v>40</v>
      </c>
      <c r="EF10" s="63">
        <f t="shared" si="12"/>
        <v>57.5</v>
      </c>
      <c r="EG10" s="63">
        <f t="shared" si="13"/>
        <v>42.5</v>
      </c>
      <c r="EH10" s="64">
        <f>58+28</f>
        <v>86</v>
      </c>
      <c r="EI10" s="65">
        <f>10+16</f>
        <v>26</v>
      </c>
      <c r="EJ10" s="135">
        <f t="shared" si="14"/>
        <v>69.767441860465112</v>
      </c>
      <c r="EK10" s="43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</row>
    <row r="11" spans="1:247" ht="17.25" thickTop="1" thickBot="1">
      <c r="A11" s="13">
        <v>4</v>
      </c>
      <c r="B11" s="67" t="s">
        <v>45</v>
      </c>
      <c r="C11" s="51">
        <v>1</v>
      </c>
      <c r="D11" s="68"/>
      <c r="E11" s="51">
        <v>1</v>
      </c>
      <c r="F11" s="68"/>
      <c r="G11" s="53">
        <v>1</v>
      </c>
      <c r="H11" s="68"/>
      <c r="I11" s="51">
        <v>1</v>
      </c>
      <c r="J11" s="68"/>
      <c r="K11" s="51">
        <v>1</v>
      </c>
      <c r="L11" s="68"/>
      <c r="M11" s="51">
        <v>1</v>
      </c>
      <c r="N11" s="68"/>
      <c r="O11" s="51">
        <v>1</v>
      </c>
      <c r="P11" s="68"/>
      <c r="Q11" s="51">
        <v>1</v>
      </c>
      <c r="R11" s="68"/>
      <c r="S11" s="51">
        <v>1</v>
      </c>
      <c r="T11" s="68"/>
      <c r="U11" s="51"/>
      <c r="V11" s="68">
        <v>1</v>
      </c>
      <c r="W11" s="51">
        <v>1</v>
      </c>
      <c r="X11" s="68"/>
      <c r="Y11" s="51">
        <v>1</v>
      </c>
      <c r="Z11" s="68"/>
      <c r="AA11" s="51">
        <v>1</v>
      </c>
      <c r="AB11" s="68"/>
      <c r="AC11" s="51">
        <v>1</v>
      </c>
      <c r="AD11" s="68"/>
      <c r="AE11" s="51">
        <v>1</v>
      </c>
      <c r="AF11" s="68"/>
      <c r="AG11" s="51">
        <v>1</v>
      </c>
      <c r="AH11" s="68"/>
      <c r="AI11" s="51">
        <v>1</v>
      </c>
      <c r="AJ11" s="68"/>
      <c r="AK11" s="53">
        <v>1</v>
      </c>
      <c r="AL11" s="68"/>
      <c r="AM11" s="53">
        <v>1</v>
      </c>
      <c r="AN11" s="68"/>
      <c r="AO11" s="53">
        <v>1</v>
      </c>
      <c r="AP11" s="68"/>
      <c r="AQ11" s="53">
        <v>1</v>
      </c>
      <c r="AR11" s="68"/>
      <c r="AS11" s="53">
        <v>1</v>
      </c>
      <c r="AT11" s="68"/>
      <c r="AU11" s="53">
        <v>1</v>
      </c>
      <c r="AV11" s="68"/>
      <c r="AW11" s="53">
        <v>1</v>
      </c>
      <c r="AX11" s="68"/>
      <c r="AY11" s="53">
        <v>1</v>
      </c>
      <c r="AZ11" s="72"/>
      <c r="BA11" s="117">
        <v>1</v>
      </c>
      <c r="BB11" s="68"/>
      <c r="BC11" s="51">
        <v>1</v>
      </c>
      <c r="BD11" s="68"/>
      <c r="BE11" s="116">
        <v>1</v>
      </c>
      <c r="BF11" s="114"/>
      <c r="BG11" s="115">
        <v>1</v>
      </c>
      <c r="BH11" s="114"/>
      <c r="BI11" s="113">
        <v>1</v>
      </c>
      <c r="BJ11" s="114"/>
      <c r="BK11" s="115">
        <v>1</v>
      </c>
      <c r="BL11" s="114"/>
      <c r="BM11" s="113">
        <v>1</v>
      </c>
      <c r="BN11" s="114"/>
      <c r="BO11" s="115">
        <v>1</v>
      </c>
      <c r="BP11" s="114"/>
      <c r="BQ11" s="113">
        <v>1</v>
      </c>
      <c r="BR11" s="114"/>
      <c r="BS11" s="115"/>
      <c r="BT11" s="114">
        <v>1</v>
      </c>
      <c r="BU11" s="118">
        <v>1</v>
      </c>
      <c r="BV11" s="68"/>
      <c r="BW11" s="117">
        <v>1</v>
      </c>
      <c r="BX11" s="68"/>
      <c r="BY11" s="117">
        <v>1</v>
      </c>
      <c r="BZ11" s="68"/>
      <c r="CA11" s="117">
        <v>1</v>
      </c>
      <c r="CB11" s="68"/>
      <c r="CC11" s="117">
        <v>1</v>
      </c>
      <c r="CD11" s="68"/>
      <c r="CE11" s="118"/>
      <c r="CF11" s="68"/>
      <c r="CG11" s="118"/>
      <c r="CH11" s="68"/>
      <c r="CI11" s="118"/>
      <c r="CJ11" s="68"/>
      <c r="CK11" s="118"/>
      <c r="CL11" s="68"/>
      <c r="CM11" s="118"/>
      <c r="CN11" s="68"/>
      <c r="CO11" s="118"/>
      <c r="CP11" s="68"/>
      <c r="CQ11" s="118"/>
      <c r="CR11" s="68"/>
      <c r="CS11" s="118"/>
      <c r="CT11" s="68"/>
      <c r="CU11" s="118"/>
      <c r="CV11" s="68"/>
      <c r="CW11" s="118"/>
      <c r="CX11" s="68"/>
      <c r="CY11" s="118"/>
      <c r="CZ11" s="68"/>
      <c r="DA11" s="118"/>
      <c r="DB11" s="68"/>
      <c r="DC11" s="118"/>
      <c r="DD11" s="68"/>
      <c r="DE11" s="118"/>
      <c r="DF11" s="68"/>
      <c r="DG11" s="118"/>
      <c r="DH11" s="68"/>
      <c r="DI11" s="118"/>
      <c r="DJ11" s="68"/>
      <c r="DK11" s="118"/>
      <c r="DL11" s="68"/>
      <c r="DM11" s="118"/>
      <c r="DN11" s="68"/>
      <c r="DO11" s="118"/>
      <c r="DP11" s="68"/>
      <c r="DQ11" s="118"/>
      <c r="DR11" s="68"/>
      <c r="DS11" s="54">
        <f t="shared" si="1"/>
        <v>3</v>
      </c>
      <c r="DT11" s="55">
        <f t="shared" si="2"/>
        <v>0</v>
      </c>
      <c r="DU11" s="56">
        <f t="shared" si="3"/>
        <v>15</v>
      </c>
      <c r="DV11" s="57">
        <f t="shared" si="4"/>
        <v>1</v>
      </c>
      <c r="DW11" s="58">
        <f t="shared" si="5"/>
        <v>15</v>
      </c>
      <c r="DX11" s="59">
        <f t="shared" si="6"/>
        <v>0</v>
      </c>
      <c r="DY11" s="58">
        <f t="shared" si="7"/>
        <v>5</v>
      </c>
      <c r="DZ11" s="59">
        <f t="shared" si="8"/>
        <v>1</v>
      </c>
      <c r="EA11" s="58"/>
      <c r="EB11" s="59"/>
      <c r="EC11" s="60">
        <f t="shared" si="9"/>
        <v>38</v>
      </c>
      <c r="ED11" s="61">
        <f t="shared" si="10"/>
        <v>2</v>
      </c>
      <c r="EE11" s="62">
        <f t="shared" si="11"/>
        <v>40</v>
      </c>
      <c r="EF11" s="63">
        <f t="shared" si="12"/>
        <v>95</v>
      </c>
      <c r="EG11" s="63">
        <f t="shared" si="13"/>
        <v>5</v>
      </c>
      <c r="EH11" s="64">
        <f>41+12</f>
        <v>53</v>
      </c>
      <c r="EI11" s="65">
        <f>6+3</f>
        <v>9</v>
      </c>
      <c r="EJ11" s="135">
        <f t="shared" si="14"/>
        <v>83.018867924528308</v>
      </c>
    </row>
    <row r="12" spans="1:247" ht="17.25" thickTop="1" thickBot="1">
      <c r="A12" s="13">
        <v>5</v>
      </c>
      <c r="B12" s="67" t="s">
        <v>46</v>
      </c>
      <c r="C12" s="51">
        <v>1</v>
      </c>
      <c r="D12" s="68"/>
      <c r="E12" s="51">
        <v>1</v>
      </c>
      <c r="F12" s="68"/>
      <c r="G12" s="53">
        <v>1</v>
      </c>
      <c r="H12" s="68"/>
      <c r="I12" s="51">
        <v>1</v>
      </c>
      <c r="J12" s="68"/>
      <c r="K12" s="51">
        <v>1</v>
      </c>
      <c r="L12" s="68"/>
      <c r="M12" s="51">
        <v>1</v>
      </c>
      <c r="N12" s="68"/>
      <c r="O12" s="51">
        <v>1</v>
      </c>
      <c r="P12" s="68"/>
      <c r="Q12" s="51">
        <v>1</v>
      </c>
      <c r="R12" s="68"/>
      <c r="S12" s="51">
        <v>1</v>
      </c>
      <c r="T12" s="68"/>
      <c r="U12" s="51">
        <v>1</v>
      </c>
      <c r="V12" s="68"/>
      <c r="W12" s="51">
        <v>1</v>
      </c>
      <c r="X12" s="68"/>
      <c r="Y12" s="51">
        <v>1</v>
      </c>
      <c r="Z12" s="68"/>
      <c r="AA12" s="51">
        <v>1</v>
      </c>
      <c r="AB12" s="68"/>
      <c r="AC12" s="51">
        <v>1</v>
      </c>
      <c r="AD12" s="68"/>
      <c r="AE12" s="51">
        <v>1</v>
      </c>
      <c r="AF12" s="68"/>
      <c r="AG12" s="51">
        <v>1</v>
      </c>
      <c r="AH12" s="68"/>
      <c r="AI12" s="51">
        <v>1</v>
      </c>
      <c r="AJ12" s="68"/>
      <c r="AK12" s="53">
        <v>1</v>
      </c>
      <c r="AL12" s="68"/>
      <c r="AM12" s="53">
        <v>1</v>
      </c>
      <c r="AN12" s="68"/>
      <c r="AO12" s="53">
        <v>1</v>
      </c>
      <c r="AP12" s="68"/>
      <c r="AQ12" s="53">
        <v>1</v>
      </c>
      <c r="AR12" s="68"/>
      <c r="AS12" s="53">
        <v>1</v>
      </c>
      <c r="AT12" s="68"/>
      <c r="AU12" s="53">
        <v>1</v>
      </c>
      <c r="AV12" s="68"/>
      <c r="AW12" s="53">
        <v>1</v>
      </c>
      <c r="AX12" s="68"/>
      <c r="AY12" s="53">
        <v>1</v>
      </c>
      <c r="AZ12" s="72"/>
      <c r="BA12" s="117">
        <v>1</v>
      </c>
      <c r="BB12" s="68"/>
      <c r="BC12" s="51">
        <v>1</v>
      </c>
      <c r="BD12" s="68"/>
      <c r="BE12" s="116">
        <v>1</v>
      </c>
      <c r="BF12" s="114"/>
      <c r="BG12" s="115">
        <v>1</v>
      </c>
      <c r="BH12" s="114"/>
      <c r="BI12" s="113">
        <v>1</v>
      </c>
      <c r="BJ12" s="114"/>
      <c r="BK12" s="115">
        <v>1</v>
      </c>
      <c r="BL12" s="114"/>
      <c r="BM12" s="113">
        <v>1</v>
      </c>
      <c r="BN12" s="114"/>
      <c r="BO12" s="115">
        <v>1</v>
      </c>
      <c r="BP12" s="114"/>
      <c r="BQ12" s="113">
        <v>1</v>
      </c>
      <c r="BR12" s="114"/>
      <c r="BS12" s="115">
        <v>1</v>
      </c>
      <c r="BT12" s="114"/>
      <c r="BU12" s="118"/>
      <c r="BV12" s="68">
        <v>1</v>
      </c>
      <c r="BW12" s="117">
        <v>1</v>
      </c>
      <c r="BX12" s="68"/>
      <c r="BY12" s="117">
        <v>1</v>
      </c>
      <c r="BZ12" s="68"/>
      <c r="CA12" s="117"/>
      <c r="CB12" s="68">
        <v>1</v>
      </c>
      <c r="CC12" s="117">
        <v>1</v>
      </c>
      <c r="CD12" s="68"/>
      <c r="CE12" s="118"/>
      <c r="CF12" s="68"/>
      <c r="CG12" s="118"/>
      <c r="CH12" s="68"/>
      <c r="CI12" s="118"/>
      <c r="CJ12" s="68"/>
      <c r="CK12" s="118"/>
      <c r="CL12" s="68"/>
      <c r="CM12" s="118"/>
      <c r="CN12" s="68"/>
      <c r="CO12" s="118"/>
      <c r="CP12" s="68"/>
      <c r="CQ12" s="118"/>
      <c r="CR12" s="68"/>
      <c r="CS12" s="118"/>
      <c r="CT12" s="68"/>
      <c r="CU12" s="118"/>
      <c r="CV12" s="68"/>
      <c r="CW12" s="118"/>
      <c r="CX12" s="68"/>
      <c r="CY12" s="118"/>
      <c r="CZ12" s="68"/>
      <c r="DA12" s="118"/>
      <c r="DB12" s="68"/>
      <c r="DC12" s="118"/>
      <c r="DD12" s="68"/>
      <c r="DE12" s="118"/>
      <c r="DF12" s="68"/>
      <c r="DG12" s="118"/>
      <c r="DH12" s="68"/>
      <c r="DI12" s="118"/>
      <c r="DJ12" s="68"/>
      <c r="DK12" s="118"/>
      <c r="DL12" s="68"/>
      <c r="DM12" s="118"/>
      <c r="DN12" s="68"/>
      <c r="DO12" s="118"/>
      <c r="DP12" s="68"/>
      <c r="DQ12" s="118"/>
      <c r="DR12" s="68"/>
      <c r="DS12" s="54">
        <f t="shared" si="1"/>
        <v>3</v>
      </c>
      <c r="DT12" s="55">
        <f t="shared" si="2"/>
        <v>0</v>
      </c>
      <c r="DU12" s="56">
        <f t="shared" si="3"/>
        <v>16</v>
      </c>
      <c r="DV12" s="57">
        <f t="shared" si="4"/>
        <v>0</v>
      </c>
      <c r="DW12" s="58">
        <f t="shared" si="5"/>
        <v>15</v>
      </c>
      <c r="DX12" s="59">
        <f t="shared" si="6"/>
        <v>0</v>
      </c>
      <c r="DY12" s="58">
        <f t="shared" si="7"/>
        <v>4</v>
      </c>
      <c r="DZ12" s="59">
        <f t="shared" si="8"/>
        <v>2</v>
      </c>
      <c r="EA12" s="58"/>
      <c r="EB12" s="59"/>
      <c r="EC12" s="60">
        <f t="shared" si="9"/>
        <v>38</v>
      </c>
      <c r="ED12" s="61">
        <f t="shared" si="10"/>
        <v>2</v>
      </c>
      <c r="EE12" s="62">
        <f t="shared" si="11"/>
        <v>40</v>
      </c>
      <c r="EF12" s="63">
        <f t="shared" si="12"/>
        <v>95</v>
      </c>
      <c r="EG12" s="63">
        <f t="shared" si="13"/>
        <v>5</v>
      </c>
      <c r="EH12" s="64">
        <f>17+9</f>
        <v>26</v>
      </c>
      <c r="EI12" s="65">
        <f>6+3</f>
        <v>9</v>
      </c>
      <c r="EJ12" s="135">
        <f t="shared" si="14"/>
        <v>65.384615384615387</v>
      </c>
    </row>
    <row r="13" spans="1:247" ht="17.25" thickTop="1" thickBot="1">
      <c r="A13" s="13">
        <v>6</v>
      </c>
      <c r="B13" s="70" t="s">
        <v>47</v>
      </c>
      <c r="C13" s="51">
        <v>1</v>
      </c>
      <c r="D13" s="68"/>
      <c r="E13" s="51">
        <v>1</v>
      </c>
      <c r="F13" s="68"/>
      <c r="G13" s="53"/>
      <c r="H13" s="68">
        <v>1</v>
      </c>
      <c r="I13" s="51">
        <v>1</v>
      </c>
      <c r="J13" s="68"/>
      <c r="K13" s="51">
        <v>1</v>
      </c>
      <c r="L13" s="68"/>
      <c r="M13" s="51">
        <v>1</v>
      </c>
      <c r="N13" s="68"/>
      <c r="O13" s="51">
        <v>1</v>
      </c>
      <c r="P13" s="68"/>
      <c r="Q13" s="51">
        <v>1</v>
      </c>
      <c r="R13" s="68"/>
      <c r="S13" s="51">
        <v>1</v>
      </c>
      <c r="T13" s="68"/>
      <c r="U13" s="51">
        <v>1</v>
      </c>
      <c r="V13" s="68"/>
      <c r="W13" s="51">
        <v>1</v>
      </c>
      <c r="X13" s="68"/>
      <c r="Y13" s="51"/>
      <c r="Z13" s="68">
        <v>1</v>
      </c>
      <c r="AA13" s="51"/>
      <c r="AB13" s="68">
        <v>1</v>
      </c>
      <c r="AC13" s="51"/>
      <c r="AD13" s="68">
        <v>1</v>
      </c>
      <c r="AE13" s="51">
        <v>1</v>
      </c>
      <c r="AF13" s="68"/>
      <c r="AG13" s="51"/>
      <c r="AH13" s="68">
        <v>1</v>
      </c>
      <c r="AI13" s="51"/>
      <c r="AJ13" s="68">
        <v>1</v>
      </c>
      <c r="AK13" s="53">
        <v>1</v>
      </c>
      <c r="AL13" s="68"/>
      <c r="AM13" s="53">
        <v>1</v>
      </c>
      <c r="AN13" s="68"/>
      <c r="AO13" s="53">
        <v>1</v>
      </c>
      <c r="AP13" s="68"/>
      <c r="AQ13" s="53"/>
      <c r="AR13" s="68">
        <v>1</v>
      </c>
      <c r="AS13" s="53"/>
      <c r="AT13" s="68">
        <v>1</v>
      </c>
      <c r="AU13" s="53"/>
      <c r="AV13" s="68">
        <v>1</v>
      </c>
      <c r="AW13" s="53"/>
      <c r="AX13" s="68">
        <v>1</v>
      </c>
      <c r="AY13" s="53">
        <v>1</v>
      </c>
      <c r="AZ13" s="72"/>
      <c r="BA13" s="117"/>
      <c r="BB13" s="68">
        <v>1</v>
      </c>
      <c r="BC13" s="51">
        <v>1</v>
      </c>
      <c r="BD13" s="68"/>
      <c r="BE13" s="116">
        <v>1</v>
      </c>
      <c r="BF13" s="114"/>
      <c r="BG13" s="115">
        <v>1</v>
      </c>
      <c r="BH13" s="114"/>
      <c r="BI13" s="113"/>
      <c r="BJ13" s="114">
        <v>1</v>
      </c>
      <c r="BK13" s="115">
        <v>1</v>
      </c>
      <c r="BL13" s="114"/>
      <c r="BM13" s="113"/>
      <c r="BN13" s="114">
        <v>1</v>
      </c>
      <c r="BO13" s="115"/>
      <c r="BP13" s="114">
        <v>1</v>
      </c>
      <c r="BQ13" s="113"/>
      <c r="BR13" s="114">
        <v>1</v>
      </c>
      <c r="BS13" s="115">
        <v>1</v>
      </c>
      <c r="BT13" s="114"/>
      <c r="BU13" s="118"/>
      <c r="BV13" s="68">
        <v>1</v>
      </c>
      <c r="BW13" s="117"/>
      <c r="BX13" s="68">
        <v>1</v>
      </c>
      <c r="BY13" s="117"/>
      <c r="BZ13" s="68">
        <v>1</v>
      </c>
      <c r="CA13" s="117"/>
      <c r="CB13" s="68">
        <v>1</v>
      </c>
      <c r="CC13" s="117">
        <v>1</v>
      </c>
      <c r="CD13" s="68"/>
      <c r="CE13" s="118"/>
      <c r="CF13" s="68"/>
      <c r="CG13" s="118"/>
      <c r="CH13" s="68"/>
      <c r="CI13" s="118"/>
      <c r="CJ13" s="68"/>
      <c r="CK13" s="118"/>
      <c r="CL13" s="68"/>
      <c r="CM13" s="118"/>
      <c r="CN13" s="68"/>
      <c r="CO13" s="118"/>
      <c r="CP13" s="68"/>
      <c r="CQ13" s="118"/>
      <c r="CR13" s="68"/>
      <c r="CS13" s="118"/>
      <c r="CT13" s="68"/>
      <c r="CU13" s="118"/>
      <c r="CV13" s="68"/>
      <c r="CW13" s="118"/>
      <c r="CX13" s="68"/>
      <c r="CY13" s="118"/>
      <c r="CZ13" s="68"/>
      <c r="DA13" s="118"/>
      <c r="DB13" s="68"/>
      <c r="DC13" s="118"/>
      <c r="DD13" s="68"/>
      <c r="DE13" s="118"/>
      <c r="DF13" s="68"/>
      <c r="DG13" s="118"/>
      <c r="DH13" s="68"/>
      <c r="DI13" s="118"/>
      <c r="DJ13" s="68"/>
      <c r="DK13" s="118"/>
      <c r="DL13" s="68"/>
      <c r="DM13" s="118"/>
      <c r="DN13" s="68"/>
      <c r="DO13" s="118"/>
      <c r="DP13" s="68"/>
      <c r="DQ13" s="118"/>
      <c r="DR13" s="68"/>
      <c r="DS13" s="54">
        <f t="shared" si="1"/>
        <v>2</v>
      </c>
      <c r="DT13" s="55">
        <f t="shared" si="2"/>
        <v>1</v>
      </c>
      <c r="DU13" s="56">
        <f t="shared" si="3"/>
        <v>11</v>
      </c>
      <c r="DV13" s="57">
        <f t="shared" si="4"/>
        <v>5</v>
      </c>
      <c r="DW13" s="58">
        <f t="shared" si="5"/>
        <v>6</v>
      </c>
      <c r="DX13" s="59">
        <f t="shared" si="6"/>
        <v>9</v>
      </c>
      <c r="DY13" s="58">
        <f t="shared" si="7"/>
        <v>2</v>
      </c>
      <c r="DZ13" s="59">
        <f t="shared" si="8"/>
        <v>4</v>
      </c>
      <c r="EA13" s="58"/>
      <c r="EB13" s="59"/>
      <c r="EC13" s="60">
        <f t="shared" si="9"/>
        <v>21</v>
      </c>
      <c r="ED13" s="61">
        <f t="shared" si="10"/>
        <v>19</v>
      </c>
      <c r="EE13" s="62">
        <f t="shared" si="11"/>
        <v>40</v>
      </c>
      <c r="EF13" s="63">
        <f t="shared" si="12"/>
        <v>52.5</v>
      </c>
      <c r="EG13" s="63">
        <f t="shared" si="13"/>
        <v>47.5</v>
      </c>
      <c r="EH13" s="64">
        <f>30+20</f>
        <v>50</v>
      </c>
      <c r="EI13" s="65">
        <f>25+20</f>
        <v>45</v>
      </c>
      <c r="EJ13" s="135">
        <f t="shared" si="14"/>
        <v>10</v>
      </c>
    </row>
    <row r="14" spans="1:247" ht="17.25" thickTop="1" thickBot="1">
      <c r="A14" s="13">
        <v>7</v>
      </c>
      <c r="B14" s="67" t="s">
        <v>48</v>
      </c>
      <c r="C14" s="51">
        <v>1</v>
      </c>
      <c r="D14" s="68"/>
      <c r="E14" s="51">
        <v>1</v>
      </c>
      <c r="F14" s="68"/>
      <c r="G14" s="53">
        <v>1</v>
      </c>
      <c r="H14" s="68"/>
      <c r="I14" s="51">
        <v>1</v>
      </c>
      <c r="J14" s="68"/>
      <c r="K14" s="51">
        <v>1</v>
      </c>
      <c r="L14" s="68"/>
      <c r="M14" s="51">
        <v>1</v>
      </c>
      <c r="N14" s="68"/>
      <c r="O14" s="51">
        <v>1</v>
      </c>
      <c r="P14" s="68"/>
      <c r="Q14" s="51">
        <v>1</v>
      </c>
      <c r="R14" s="68"/>
      <c r="S14" s="51">
        <v>1</v>
      </c>
      <c r="T14" s="68"/>
      <c r="U14" s="51">
        <v>1</v>
      </c>
      <c r="V14" s="68"/>
      <c r="W14" s="51">
        <v>1</v>
      </c>
      <c r="X14" s="68"/>
      <c r="Y14" s="51">
        <v>1</v>
      </c>
      <c r="Z14" s="68"/>
      <c r="AA14" s="51">
        <v>1</v>
      </c>
      <c r="AB14" s="68"/>
      <c r="AC14" s="51">
        <v>1</v>
      </c>
      <c r="AD14" s="68"/>
      <c r="AE14" s="51">
        <v>1</v>
      </c>
      <c r="AF14" s="68"/>
      <c r="AG14" s="51">
        <v>1</v>
      </c>
      <c r="AH14" s="68"/>
      <c r="AI14" s="51">
        <v>1</v>
      </c>
      <c r="AJ14" s="68"/>
      <c r="AK14" s="53">
        <v>1</v>
      </c>
      <c r="AL14" s="68"/>
      <c r="AM14" s="53">
        <v>1</v>
      </c>
      <c r="AN14" s="68"/>
      <c r="AO14" s="53">
        <v>1</v>
      </c>
      <c r="AP14" s="68"/>
      <c r="AQ14" s="53">
        <v>1</v>
      </c>
      <c r="AR14" s="68"/>
      <c r="AS14" s="53">
        <v>1</v>
      </c>
      <c r="AT14" s="68"/>
      <c r="AU14" s="53">
        <v>1</v>
      </c>
      <c r="AV14" s="68"/>
      <c r="AW14" s="53">
        <v>1</v>
      </c>
      <c r="AX14" s="68"/>
      <c r="AY14" s="53"/>
      <c r="AZ14" s="72">
        <v>1</v>
      </c>
      <c r="BA14" s="117">
        <v>1</v>
      </c>
      <c r="BB14" s="68"/>
      <c r="BC14" s="51">
        <v>1</v>
      </c>
      <c r="BD14" s="68"/>
      <c r="BE14" s="116">
        <v>1</v>
      </c>
      <c r="BF14" s="114"/>
      <c r="BG14" s="115">
        <v>1</v>
      </c>
      <c r="BH14" s="114"/>
      <c r="BI14" s="113">
        <v>1</v>
      </c>
      <c r="BJ14" s="114"/>
      <c r="BK14" s="115">
        <v>1</v>
      </c>
      <c r="BL14" s="114"/>
      <c r="BM14" s="113">
        <v>1</v>
      </c>
      <c r="BN14" s="114"/>
      <c r="BO14" s="115">
        <v>1</v>
      </c>
      <c r="BP14" s="114"/>
      <c r="BQ14" s="113">
        <v>1</v>
      </c>
      <c r="BR14" s="114"/>
      <c r="BS14" s="115"/>
      <c r="BT14" s="114">
        <v>1</v>
      </c>
      <c r="BU14" s="118"/>
      <c r="BV14" s="68">
        <v>1</v>
      </c>
      <c r="BW14" s="117">
        <v>1</v>
      </c>
      <c r="BX14" s="68"/>
      <c r="BY14" s="117">
        <v>1</v>
      </c>
      <c r="BZ14" s="68"/>
      <c r="CA14" s="117">
        <v>1</v>
      </c>
      <c r="CB14" s="68"/>
      <c r="CC14" s="117">
        <v>1</v>
      </c>
      <c r="CD14" s="68"/>
      <c r="CE14" s="118"/>
      <c r="CF14" s="68"/>
      <c r="CG14" s="118"/>
      <c r="CH14" s="68"/>
      <c r="CI14" s="118"/>
      <c r="CJ14" s="68"/>
      <c r="CK14" s="118"/>
      <c r="CL14" s="68"/>
      <c r="CM14" s="118"/>
      <c r="CN14" s="68"/>
      <c r="CO14" s="118"/>
      <c r="CP14" s="68"/>
      <c r="CQ14" s="118"/>
      <c r="CR14" s="68"/>
      <c r="CS14" s="118"/>
      <c r="CT14" s="68"/>
      <c r="CU14" s="118"/>
      <c r="CV14" s="68"/>
      <c r="CW14" s="118"/>
      <c r="CX14" s="68"/>
      <c r="CY14" s="118"/>
      <c r="CZ14" s="68"/>
      <c r="DA14" s="118"/>
      <c r="DB14" s="68"/>
      <c r="DC14" s="118"/>
      <c r="DD14" s="68"/>
      <c r="DE14" s="118"/>
      <c r="DF14" s="68"/>
      <c r="DG14" s="118"/>
      <c r="DH14" s="68"/>
      <c r="DI14" s="118"/>
      <c r="DJ14" s="68"/>
      <c r="DK14" s="118"/>
      <c r="DL14" s="68"/>
      <c r="DM14" s="118"/>
      <c r="DN14" s="68"/>
      <c r="DO14" s="118"/>
      <c r="DP14" s="68"/>
      <c r="DQ14" s="118"/>
      <c r="DR14" s="68"/>
      <c r="DS14" s="54">
        <f t="shared" si="1"/>
        <v>3</v>
      </c>
      <c r="DT14" s="55">
        <f t="shared" si="2"/>
        <v>0</v>
      </c>
      <c r="DU14" s="56">
        <f t="shared" si="3"/>
        <v>16</v>
      </c>
      <c r="DV14" s="57">
        <f t="shared" si="4"/>
        <v>0</v>
      </c>
      <c r="DW14" s="58">
        <f t="shared" si="5"/>
        <v>14</v>
      </c>
      <c r="DX14" s="59">
        <f t="shared" si="6"/>
        <v>1</v>
      </c>
      <c r="DY14" s="58">
        <f t="shared" si="7"/>
        <v>4</v>
      </c>
      <c r="DZ14" s="59">
        <f t="shared" si="8"/>
        <v>2</v>
      </c>
      <c r="EA14" s="58"/>
      <c r="EB14" s="59"/>
      <c r="EC14" s="60">
        <f t="shared" si="9"/>
        <v>37</v>
      </c>
      <c r="ED14" s="61">
        <f t="shared" si="10"/>
        <v>3</v>
      </c>
      <c r="EE14" s="62">
        <f t="shared" si="11"/>
        <v>40</v>
      </c>
      <c r="EF14" s="63">
        <f t="shared" si="12"/>
        <v>92.5</v>
      </c>
      <c r="EG14" s="63">
        <f t="shared" si="13"/>
        <v>7.5</v>
      </c>
      <c r="EH14" s="64">
        <f>58+28</f>
        <v>86</v>
      </c>
      <c r="EI14" s="65">
        <v>2</v>
      </c>
      <c r="EJ14" s="135">
        <f t="shared" si="14"/>
        <v>97.674418604651166</v>
      </c>
    </row>
    <row r="15" spans="1:247" ht="17.25" thickTop="1" thickBot="1">
      <c r="A15" s="13">
        <v>8</v>
      </c>
      <c r="B15" s="67" t="s">
        <v>49</v>
      </c>
      <c r="C15" s="51">
        <v>1</v>
      </c>
      <c r="D15" s="68"/>
      <c r="E15" s="51">
        <v>1</v>
      </c>
      <c r="F15" s="68"/>
      <c r="G15" s="53">
        <v>1</v>
      </c>
      <c r="H15" s="68"/>
      <c r="I15" s="51">
        <v>1</v>
      </c>
      <c r="J15" s="68"/>
      <c r="K15" s="51">
        <v>1</v>
      </c>
      <c r="L15" s="68"/>
      <c r="M15" s="51">
        <v>1</v>
      </c>
      <c r="N15" s="68"/>
      <c r="O15" s="51">
        <v>1</v>
      </c>
      <c r="P15" s="68"/>
      <c r="Q15" s="51">
        <v>1</v>
      </c>
      <c r="R15" s="68"/>
      <c r="S15" s="51">
        <v>1</v>
      </c>
      <c r="T15" s="68"/>
      <c r="U15" s="51">
        <v>1</v>
      </c>
      <c r="V15" s="68"/>
      <c r="W15" s="51">
        <v>1</v>
      </c>
      <c r="X15" s="68"/>
      <c r="Y15" s="51">
        <v>1</v>
      </c>
      <c r="Z15" s="68"/>
      <c r="AA15" s="51">
        <v>1</v>
      </c>
      <c r="AB15" s="68"/>
      <c r="AC15" s="51">
        <v>1</v>
      </c>
      <c r="AD15" s="68"/>
      <c r="AE15" s="51"/>
      <c r="AF15" s="68">
        <v>1</v>
      </c>
      <c r="AG15" s="51"/>
      <c r="AH15" s="68">
        <v>1</v>
      </c>
      <c r="AI15" s="51">
        <v>1</v>
      </c>
      <c r="AJ15" s="68"/>
      <c r="AK15" s="53">
        <v>1</v>
      </c>
      <c r="AL15" s="68"/>
      <c r="AM15" s="53">
        <v>1</v>
      </c>
      <c r="AN15" s="68"/>
      <c r="AO15" s="53">
        <v>1</v>
      </c>
      <c r="AP15" s="68"/>
      <c r="AQ15" s="53">
        <v>1</v>
      </c>
      <c r="AR15" s="68"/>
      <c r="AS15" s="53">
        <v>1</v>
      </c>
      <c r="AT15" s="68"/>
      <c r="AU15" s="53">
        <v>1</v>
      </c>
      <c r="AV15" s="68"/>
      <c r="AW15" s="53">
        <v>1</v>
      </c>
      <c r="AX15" s="68"/>
      <c r="AY15" s="53"/>
      <c r="AZ15" s="72">
        <v>1</v>
      </c>
      <c r="BA15" s="117">
        <v>1</v>
      </c>
      <c r="BB15" s="68"/>
      <c r="BC15" s="51">
        <v>1</v>
      </c>
      <c r="BD15" s="68"/>
      <c r="BE15" s="116">
        <v>1</v>
      </c>
      <c r="BF15" s="114"/>
      <c r="BG15" s="115">
        <v>1</v>
      </c>
      <c r="BH15" s="114"/>
      <c r="BI15" s="113">
        <v>1</v>
      </c>
      <c r="BJ15" s="114"/>
      <c r="BK15" s="115">
        <v>1</v>
      </c>
      <c r="BL15" s="114"/>
      <c r="BM15" s="113">
        <v>1</v>
      </c>
      <c r="BN15" s="114"/>
      <c r="BO15" s="115">
        <v>1</v>
      </c>
      <c r="BP15" s="114"/>
      <c r="BQ15" s="113">
        <v>1</v>
      </c>
      <c r="BR15" s="114"/>
      <c r="BS15" s="115"/>
      <c r="BT15" s="114">
        <v>1</v>
      </c>
      <c r="BU15" s="118">
        <v>1</v>
      </c>
      <c r="BV15" s="68"/>
      <c r="BW15" s="117">
        <v>1</v>
      </c>
      <c r="BX15" s="68"/>
      <c r="BY15" s="117"/>
      <c r="BZ15" s="68">
        <v>1</v>
      </c>
      <c r="CA15" s="117">
        <v>1</v>
      </c>
      <c r="CB15" s="68"/>
      <c r="CC15" s="117">
        <v>1</v>
      </c>
      <c r="CD15" s="68"/>
      <c r="CE15" s="118"/>
      <c r="CF15" s="68"/>
      <c r="CG15" s="118"/>
      <c r="CH15" s="68"/>
      <c r="CI15" s="118"/>
      <c r="CJ15" s="68"/>
      <c r="CK15" s="118"/>
      <c r="CL15" s="68"/>
      <c r="CM15" s="118"/>
      <c r="CN15" s="68"/>
      <c r="CO15" s="118"/>
      <c r="CP15" s="68"/>
      <c r="CQ15" s="118"/>
      <c r="CR15" s="68"/>
      <c r="CS15" s="118"/>
      <c r="CT15" s="68"/>
      <c r="CU15" s="118"/>
      <c r="CV15" s="68"/>
      <c r="CW15" s="118"/>
      <c r="CX15" s="68"/>
      <c r="CY15" s="118"/>
      <c r="CZ15" s="68"/>
      <c r="DA15" s="118"/>
      <c r="DB15" s="68"/>
      <c r="DC15" s="118"/>
      <c r="DD15" s="68"/>
      <c r="DE15" s="118"/>
      <c r="DF15" s="68"/>
      <c r="DG15" s="118"/>
      <c r="DH15" s="68"/>
      <c r="DI15" s="118"/>
      <c r="DJ15" s="68"/>
      <c r="DK15" s="118"/>
      <c r="DL15" s="68"/>
      <c r="DM15" s="118"/>
      <c r="DN15" s="68"/>
      <c r="DO15" s="118"/>
      <c r="DP15" s="68"/>
      <c r="DQ15" s="118"/>
      <c r="DR15" s="68"/>
      <c r="DS15" s="54">
        <f t="shared" si="1"/>
        <v>3</v>
      </c>
      <c r="DT15" s="55">
        <f t="shared" si="2"/>
        <v>0</v>
      </c>
      <c r="DU15" s="56">
        <f t="shared" si="3"/>
        <v>14</v>
      </c>
      <c r="DV15" s="57">
        <f t="shared" si="4"/>
        <v>2</v>
      </c>
      <c r="DW15" s="58">
        <f t="shared" si="5"/>
        <v>14</v>
      </c>
      <c r="DX15" s="59">
        <f t="shared" si="6"/>
        <v>1</v>
      </c>
      <c r="DY15" s="58">
        <f t="shared" si="7"/>
        <v>4</v>
      </c>
      <c r="DZ15" s="59">
        <f t="shared" si="8"/>
        <v>2</v>
      </c>
      <c r="EA15" s="58"/>
      <c r="EB15" s="59"/>
      <c r="EC15" s="60">
        <f t="shared" si="9"/>
        <v>35</v>
      </c>
      <c r="ED15" s="61">
        <f t="shared" si="10"/>
        <v>5</v>
      </c>
      <c r="EE15" s="62">
        <f t="shared" si="11"/>
        <v>40</v>
      </c>
      <c r="EF15" s="63">
        <f t="shared" si="12"/>
        <v>87.5</v>
      </c>
      <c r="EG15" s="63">
        <f t="shared" si="13"/>
        <v>12.5</v>
      </c>
      <c r="EH15" s="64">
        <f>30+20</f>
        <v>50</v>
      </c>
      <c r="EI15" s="65">
        <f>3+4</f>
        <v>7</v>
      </c>
      <c r="EJ15" s="135">
        <f t="shared" si="14"/>
        <v>86</v>
      </c>
    </row>
    <row r="16" spans="1:247" ht="17.25" thickTop="1" thickBot="1">
      <c r="A16" s="13">
        <v>9</v>
      </c>
      <c r="B16" s="67" t="s">
        <v>50</v>
      </c>
      <c r="C16" s="51">
        <v>1</v>
      </c>
      <c r="D16" s="68"/>
      <c r="E16" s="51">
        <v>1</v>
      </c>
      <c r="F16" s="68"/>
      <c r="G16" s="53">
        <v>1</v>
      </c>
      <c r="H16" s="68"/>
      <c r="I16" s="51">
        <v>1</v>
      </c>
      <c r="J16" s="68"/>
      <c r="K16" s="51">
        <v>1</v>
      </c>
      <c r="L16" s="68"/>
      <c r="M16" s="51">
        <v>1</v>
      </c>
      <c r="N16" s="68"/>
      <c r="O16" s="51">
        <v>1</v>
      </c>
      <c r="P16" s="68"/>
      <c r="Q16" s="51">
        <v>1</v>
      </c>
      <c r="R16" s="68"/>
      <c r="S16" s="51">
        <v>1</v>
      </c>
      <c r="T16" s="68"/>
      <c r="U16" s="51">
        <v>1</v>
      </c>
      <c r="V16" s="68"/>
      <c r="W16" s="51">
        <v>1</v>
      </c>
      <c r="X16" s="68"/>
      <c r="Y16" s="51">
        <v>1</v>
      </c>
      <c r="Z16" s="68"/>
      <c r="AA16" s="51"/>
      <c r="AB16" s="68">
        <v>1</v>
      </c>
      <c r="AC16" s="51"/>
      <c r="AD16" s="68">
        <v>1</v>
      </c>
      <c r="AE16" s="51">
        <v>1</v>
      </c>
      <c r="AF16" s="68"/>
      <c r="AG16" s="51">
        <v>1</v>
      </c>
      <c r="AH16" s="68"/>
      <c r="AI16" s="51"/>
      <c r="AJ16" s="68">
        <v>1</v>
      </c>
      <c r="AK16" s="53"/>
      <c r="AL16" s="68">
        <v>1</v>
      </c>
      <c r="AM16" s="53">
        <v>1</v>
      </c>
      <c r="AN16" s="68"/>
      <c r="AO16" s="53">
        <v>1</v>
      </c>
      <c r="AP16" s="68"/>
      <c r="AQ16" s="53">
        <v>1</v>
      </c>
      <c r="AR16" s="68"/>
      <c r="AS16" s="53"/>
      <c r="AT16" s="68">
        <v>1</v>
      </c>
      <c r="AU16" s="53">
        <v>1</v>
      </c>
      <c r="AV16" s="68"/>
      <c r="AW16" s="53"/>
      <c r="AX16" s="68">
        <v>1</v>
      </c>
      <c r="AY16" s="53"/>
      <c r="AZ16" s="72">
        <v>1</v>
      </c>
      <c r="BA16" s="117"/>
      <c r="BB16" s="68">
        <v>1</v>
      </c>
      <c r="BC16" s="51"/>
      <c r="BD16" s="68">
        <v>1</v>
      </c>
      <c r="BE16" s="116"/>
      <c r="BF16" s="114">
        <v>1</v>
      </c>
      <c r="BG16" s="115">
        <v>1</v>
      </c>
      <c r="BH16" s="114"/>
      <c r="BI16" s="113"/>
      <c r="BJ16" s="114">
        <v>1</v>
      </c>
      <c r="BK16" s="115">
        <v>1</v>
      </c>
      <c r="BL16" s="114"/>
      <c r="BM16" s="113">
        <v>1</v>
      </c>
      <c r="BN16" s="114"/>
      <c r="BO16" s="115"/>
      <c r="BP16" s="114">
        <v>1</v>
      </c>
      <c r="BQ16" s="113"/>
      <c r="BR16" s="114">
        <v>1</v>
      </c>
      <c r="BS16" s="115">
        <v>1</v>
      </c>
      <c r="BT16" s="114"/>
      <c r="BU16" s="118"/>
      <c r="BV16" s="68">
        <v>1</v>
      </c>
      <c r="BW16" s="117"/>
      <c r="BX16" s="68">
        <v>1</v>
      </c>
      <c r="BY16" s="117"/>
      <c r="BZ16" s="68">
        <v>1</v>
      </c>
      <c r="CA16" s="117"/>
      <c r="CB16" s="68">
        <v>1</v>
      </c>
      <c r="CC16" s="117">
        <v>1</v>
      </c>
      <c r="CD16" s="68"/>
      <c r="CE16" s="118"/>
      <c r="CF16" s="68"/>
      <c r="CG16" s="118"/>
      <c r="CH16" s="68"/>
      <c r="CI16" s="118"/>
      <c r="CJ16" s="68"/>
      <c r="CK16" s="118"/>
      <c r="CL16" s="68"/>
      <c r="CM16" s="118"/>
      <c r="CN16" s="68"/>
      <c r="CO16" s="118"/>
      <c r="CP16" s="68"/>
      <c r="CQ16" s="118"/>
      <c r="CR16" s="68"/>
      <c r="CS16" s="118"/>
      <c r="CT16" s="68"/>
      <c r="CU16" s="118"/>
      <c r="CV16" s="68"/>
      <c r="CW16" s="118"/>
      <c r="CX16" s="68"/>
      <c r="CY16" s="118"/>
      <c r="CZ16" s="68"/>
      <c r="DA16" s="118"/>
      <c r="DB16" s="68"/>
      <c r="DC16" s="118"/>
      <c r="DD16" s="68"/>
      <c r="DE16" s="118"/>
      <c r="DF16" s="68"/>
      <c r="DG16" s="118"/>
      <c r="DH16" s="68"/>
      <c r="DI16" s="118"/>
      <c r="DJ16" s="68"/>
      <c r="DK16" s="118"/>
      <c r="DL16" s="68"/>
      <c r="DM16" s="118"/>
      <c r="DN16" s="68"/>
      <c r="DO16" s="118"/>
      <c r="DP16" s="68"/>
      <c r="DQ16" s="118"/>
      <c r="DR16" s="68"/>
      <c r="DS16" s="54">
        <f t="shared" si="1"/>
        <v>3</v>
      </c>
      <c r="DT16" s="55">
        <f t="shared" si="2"/>
        <v>0</v>
      </c>
      <c r="DU16" s="56">
        <f t="shared" si="3"/>
        <v>12</v>
      </c>
      <c r="DV16" s="57">
        <f t="shared" si="4"/>
        <v>4</v>
      </c>
      <c r="DW16" s="58">
        <f t="shared" si="5"/>
        <v>6</v>
      </c>
      <c r="DX16" s="59">
        <f t="shared" si="6"/>
        <v>9</v>
      </c>
      <c r="DY16" s="58">
        <f t="shared" si="7"/>
        <v>2</v>
      </c>
      <c r="DZ16" s="59">
        <f t="shared" si="8"/>
        <v>4</v>
      </c>
      <c r="EA16" s="58"/>
      <c r="EB16" s="59"/>
      <c r="EC16" s="60">
        <f t="shared" si="9"/>
        <v>23</v>
      </c>
      <c r="ED16" s="61">
        <f t="shared" si="10"/>
        <v>17</v>
      </c>
      <c r="EE16" s="62">
        <f t="shared" si="11"/>
        <v>40</v>
      </c>
      <c r="EF16" s="63">
        <f t="shared" si="12"/>
        <v>57.5</v>
      </c>
      <c r="EG16" s="63">
        <f t="shared" si="13"/>
        <v>42.5</v>
      </c>
      <c r="EH16" s="64">
        <f>21+8</f>
        <v>29</v>
      </c>
      <c r="EI16" s="65">
        <f>9+4</f>
        <v>13</v>
      </c>
      <c r="EJ16" s="135">
        <f t="shared" si="14"/>
        <v>55.172413793103445</v>
      </c>
    </row>
    <row r="17" spans="1:141" ht="17.25" thickTop="1" thickBot="1">
      <c r="A17" s="13">
        <v>10</v>
      </c>
      <c r="B17" s="67" t="s">
        <v>51</v>
      </c>
      <c r="C17" s="51">
        <v>1</v>
      </c>
      <c r="D17" s="68"/>
      <c r="E17" s="51">
        <v>1</v>
      </c>
      <c r="F17" s="68"/>
      <c r="G17" s="53">
        <v>1</v>
      </c>
      <c r="H17" s="68"/>
      <c r="I17" s="51">
        <v>1</v>
      </c>
      <c r="J17" s="68"/>
      <c r="K17" s="51">
        <v>1</v>
      </c>
      <c r="L17" s="68"/>
      <c r="M17" s="51">
        <v>1</v>
      </c>
      <c r="N17" s="68"/>
      <c r="O17" s="51">
        <v>1</v>
      </c>
      <c r="P17" s="68"/>
      <c r="Q17" s="51">
        <v>1</v>
      </c>
      <c r="R17" s="68"/>
      <c r="S17" s="51">
        <v>1</v>
      </c>
      <c r="T17" s="68"/>
      <c r="U17" s="51">
        <v>1</v>
      </c>
      <c r="V17" s="68"/>
      <c r="W17" s="51">
        <v>1</v>
      </c>
      <c r="X17" s="68"/>
      <c r="Y17" s="51">
        <v>1</v>
      </c>
      <c r="Z17" s="68"/>
      <c r="AA17" s="51">
        <v>1</v>
      </c>
      <c r="AB17" s="68"/>
      <c r="AC17" s="51">
        <v>1</v>
      </c>
      <c r="AD17" s="68"/>
      <c r="AE17" s="51">
        <v>1</v>
      </c>
      <c r="AF17" s="68"/>
      <c r="AG17" s="51">
        <v>1</v>
      </c>
      <c r="AH17" s="68"/>
      <c r="AI17" s="51">
        <v>1</v>
      </c>
      <c r="AJ17" s="68"/>
      <c r="AK17" s="53">
        <v>1</v>
      </c>
      <c r="AL17" s="68"/>
      <c r="AM17" s="53">
        <v>1</v>
      </c>
      <c r="AN17" s="68"/>
      <c r="AO17" s="53"/>
      <c r="AP17" s="68">
        <v>1</v>
      </c>
      <c r="AQ17" s="53">
        <v>1</v>
      </c>
      <c r="AR17" s="68"/>
      <c r="AS17" s="53">
        <v>1</v>
      </c>
      <c r="AT17" s="68"/>
      <c r="AU17" s="53">
        <v>1</v>
      </c>
      <c r="AV17" s="68"/>
      <c r="AW17" s="53">
        <v>1</v>
      </c>
      <c r="AX17" s="68"/>
      <c r="AY17" s="53">
        <v>1</v>
      </c>
      <c r="AZ17" s="72"/>
      <c r="BA17" s="117"/>
      <c r="BB17" s="68">
        <v>1</v>
      </c>
      <c r="BC17" s="51">
        <v>1</v>
      </c>
      <c r="BD17" s="68"/>
      <c r="BE17" s="116">
        <v>1</v>
      </c>
      <c r="BF17" s="114"/>
      <c r="BG17" s="115">
        <v>1</v>
      </c>
      <c r="BH17" s="114"/>
      <c r="BI17" s="113">
        <v>1</v>
      </c>
      <c r="BJ17" s="114"/>
      <c r="BK17" s="115">
        <v>1</v>
      </c>
      <c r="BL17" s="114"/>
      <c r="BM17" s="113">
        <v>1</v>
      </c>
      <c r="BN17" s="114"/>
      <c r="BO17" s="115">
        <v>1</v>
      </c>
      <c r="BP17" s="114"/>
      <c r="BQ17" s="113">
        <v>1</v>
      </c>
      <c r="BR17" s="114"/>
      <c r="BS17" s="115">
        <v>1</v>
      </c>
      <c r="BT17" s="114"/>
      <c r="BU17" s="118">
        <v>1</v>
      </c>
      <c r="BV17" s="68"/>
      <c r="BW17" s="117">
        <v>1</v>
      </c>
      <c r="BX17" s="68"/>
      <c r="BY17" s="117"/>
      <c r="BZ17" s="68">
        <v>1</v>
      </c>
      <c r="CA17" s="117">
        <v>1</v>
      </c>
      <c r="CB17" s="68"/>
      <c r="CC17" s="117">
        <v>1</v>
      </c>
      <c r="CD17" s="68"/>
      <c r="CE17" s="118"/>
      <c r="CF17" s="68"/>
      <c r="CG17" s="118"/>
      <c r="CH17" s="68"/>
      <c r="CI17" s="118"/>
      <c r="CJ17" s="68"/>
      <c r="CK17" s="118"/>
      <c r="CL17" s="68"/>
      <c r="CM17" s="118"/>
      <c r="CN17" s="68"/>
      <c r="CO17" s="118"/>
      <c r="CP17" s="68"/>
      <c r="CQ17" s="118"/>
      <c r="CR17" s="68"/>
      <c r="CS17" s="118"/>
      <c r="CT17" s="68"/>
      <c r="CU17" s="118"/>
      <c r="CV17" s="68"/>
      <c r="CW17" s="118"/>
      <c r="CX17" s="68"/>
      <c r="CY17" s="118"/>
      <c r="CZ17" s="68"/>
      <c r="DA17" s="118"/>
      <c r="DB17" s="68"/>
      <c r="DC17" s="118"/>
      <c r="DD17" s="68"/>
      <c r="DE17" s="118"/>
      <c r="DF17" s="68"/>
      <c r="DG17" s="118"/>
      <c r="DH17" s="68"/>
      <c r="DI17" s="118"/>
      <c r="DJ17" s="68"/>
      <c r="DK17" s="118"/>
      <c r="DL17" s="68"/>
      <c r="DM17" s="118"/>
      <c r="DN17" s="68"/>
      <c r="DO17" s="118"/>
      <c r="DP17" s="68"/>
      <c r="DQ17" s="118"/>
      <c r="DR17" s="68"/>
      <c r="DS17" s="54">
        <f t="shared" si="1"/>
        <v>3</v>
      </c>
      <c r="DT17" s="55">
        <f t="shared" si="2"/>
        <v>0</v>
      </c>
      <c r="DU17" s="56">
        <f t="shared" si="3"/>
        <v>16</v>
      </c>
      <c r="DV17" s="57">
        <f t="shared" si="4"/>
        <v>0</v>
      </c>
      <c r="DW17" s="58">
        <f t="shared" si="5"/>
        <v>13</v>
      </c>
      <c r="DX17" s="59">
        <f t="shared" si="6"/>
        <v>2</v>
      </c>
      <c r="DY17" s="58">
        <f t="shared" si="7"/>
        <v>5</v>
      </c>
      <c r="DZ17" s="59">
        <f t="shared" si="8"/>
        <v>1</v>
      </c>
      <c r="EA17" s="58"/>
      <c r="EB17" s="59"/>
      <c r="EC17" s="60">
        <f t="shared" si="9"/>
        <v>37</v>
      </c>
      <c r="ED17" s="61">
        <f t="shared" si="10"/>
        <v>3</v>
      </c>
      <c r="EE17" s="62">
        <f t="shared" si="11"/>
        <v>40</v>
      </c>
      <c r="EF17" s="63">
        <f t="shared" si="12"/>
        <v>92.5</v>
      </c>
      <c r="EG17" s="63">
        <f t="shared" si="13"/>
        <v>7.5</v>
      </c>
      <c r="EH17" s="64">
        <f>22+12</f>
        <v>34</v>
      </c>
      <c r="EI17" s="65">
        <f>7+1</f>
        <v>8</v>
      </c>
      <c r="EJ17" s="135">
        <f t="shared" si="14"/>
        <v>76.470588235294116</v>
      </c>
    </row>
    <row r="18" spans="1:141" ht="17.25" thickTop="1" thickBot="1">
      <c r="A18" s="13">
        <v>11</v>
      </c>
      <c r="B18" s="67" t="s">
        <v>52</v>
      </c>
      <c r="C18" s="51">
        <v>1</v>
      </c>
      <c r="D18" s="68"/>
      <c r="E18" s="51">
        <v>1</v>
      </c>
      <c r="F18" s="68"/>
      <c r="G18" s="53">
        <v>1</v>
      </c>
      <c r="H18" s="68"/>
      <c r="I18" s="51">
        <v>1</v>
      </c>
      <c r="J18" s="68"/>
      <c r="K18" s="51">
        <v>1</v>
      </c>
      <c r="L18" s="68"/>
      <c r="M18" s="51"/>
      <c r="N18" s="68">
        <v>1</v>
      </c>
      <c r="O18" s="51">
        <v>1</v>
      </c>
      <c r="P18" s="68"/>
      <c r="Q18" s="51">
        <v>1</v>
      </c>
      <c r="R18" s="68"/>
      <c r="S18" s="51">
        <v>1</v>
      </c>
      <c r="T18" s="68"/>
      <c r="U18" s="51">
        <v>1</v>
      </c>
      <c r="V18" s="68"/>
      <c r="W18" s="51">
        <v>1</v>
      </c>
      <c r="X18" s="68"/>
      <c r="Y18" s="51"/>
      <c r="Z18" s="68">
        <v>1</v>
      </c>
      <c r="AA18" s="51">
        <v>1</v>
      </c>
      <c r="AB18" s="68"/>
      <c r="AC18" s="51">
        <v>1</v>
      </c>
      <c r="AD18" s="68"/>
      <c r="AE18" s="51">
        <v>1</v>
      </c>
      <c r="AF18" s="68"/>
      <c r="AG18" s="51"/>
      <c r="AH18" s="68">
        <v>1</v>
      </c>
      <c r="AI18" s="51"/>
      <c r="AJ18" s="68">
        <v>1</v>
      </c>
      <c r="AK18" s="53">
        <v>1</v>
      </c>
      <c r="AL18" s="68"/>
      <c r="AM18" s="53"/>
      <c r="AN18" s="68">
        <v>1</v>
      </c>
      <c r="AO18" s="53">
        <v>1</v>
      </c>
      <c r="AP18" s="68"/>
      <c r="AQ18" s="53">
        <v>1</v>
      </c>
      <c r="AR18" s="68"/>
      <c r="AS18" s="53">
        <v>1</v>
      </c>
      <c r="AT18" s="68"/>
      <c r="AU18" s="53">
        <v>1</v>
      </c>
      <c r="AV18" s="68"/>
      <c r="AW18" s="53"/>
      <c r="AX18" s="68">
        <v>1</v>
      </c>
      <c r="AY18" s="79">
        <v>1</v>
      </c>
      <c r="AZ18" s="122"/>
      <c r="BA18" s="117">
        <v>1</v>
      </c>
      <c r="BB18" s="68"/>
      <c r="BC18" s="51">
        <v>1</v>
      </c>
      <c r="BD18" s="80"/>
      <c r="BE18" s="116"/>
      <c r="BF18" s="80">
        <v>1</v>
      </c>
      <c r="BG18" s="115">
        <v>1</v>
      </c>
      <c r="BH18" s="80"/>
      <c r="BI18" s="113"/>
      <c r="BJ18" s="80">
        <v>1</v>
      </c>
      <c r="BK18" s="115"/>
      <c r="BL18" s="80">
        <v>1</v>
      </c>
      <c r="BM18" s="113">
        <v>1</v>
      </c>
      <c r="BN18" s="80"/>
      <c r="BO18" s="115"/>
      <c r="BP18" s="80">
        <v>1</v>
      </c>
      <c r="BQ18" s="113"/>
      <c r="BR18" s="80">
        <v>1</v>
      </c>
      <c r="BS18" s="115"/>
      <c r="BT18" s="80">
        <v>1</v>
      </c>
      <c r="BU18" s="118"/>
      <c r="BV18" s="68">
        <v>1</v>
      </c>
      <c r="BW18" s="117">
        <v>1</v>
      </c>
      <c r="BX18" s="68"/>
      <c r="BY18" s="117">
        <v>1</v>
      </c>
      <c r="BZ18" s="68"/>
      <c r="CA18" s="117"/>
      <c r="CB18" s="68">
        <v>1</v>
      </c>
      <c r="CC18" s="117"/>
      <c r="CD18" s="68">
        <v>1</v>
      </c>
      <c r="CE18" s="118"/>
      <c r="CF18" s="68"/>
      <c r="CG18" s="118"/>
      <c r="CH18" s="68"/>
      <c r="CI18" s="118"/>
      <c r="CJ18" s="68"/>
      <c r="CK18" s="118"/>
      <c r="CL18" s="68"/>
      <c r="CM18" s="118"/>
      <c r="CN18" s="68"/>
      <c r="CO18" s="118"/>
      <c r="CP18" s="68"/>
      <c r="CQ18" s="118"/>
      <c r="CR18" s="68"/>
      <c r="CS18" s="118"/>
      <c r="CT18" s="68"/>
      <c r="CU18" s="118"/>
      <c r="CV18" s="68"/>
      <c r="CW18" s="118"/>
      <c r="CX18" s="68"/>
      <c r="CY18" s="118"/>
      <c r="CZ18" s="68"/>
      <c r="DA18" s="118"/>
      <c r="DB18" s="68"/>
      <c r="DC18" s="118"/>
      <c r="DD18" s="68"/>
      <c r="DE18" s="118"/>
      <c r="DF18" s="68"/>
      <c r="DG18" s="118"/>
      <c r="DH18" s="68"/>
      <c r="DI18" s="118"/>
      <c r="DJ18" s="68"/>
      <c r="DK18" s="118"/>
      <c r="DL18" s="68"/>
      <c r="DM18" s="118"/>
      <c r="DN18" s="68"/>
      <c r="DO18" s="118"/>
      <c r="DP18" s="68"/>
      <c r="DQ18" s="118"/>
      <c r="DR18" s="68"/>
      <c r="DS18" s="54">
        <f t="shared" si="1"/>
        <v>3</v>
      </c>
      <c r="DT18" s="55">
        <f t="shared" si="2"/>
        <v>0</v>
      </c>
      <c r="DU18" s="56">
        <f t="shared" si="3"/>
        <v>11</v>
      </c>
      <c r="DV18" s="57">
        <f t="shared" si="4"/>
        <v>5</v>
      </c>
      <c r="DW18" s="58">
        <f t="shared" si="5"/>
        <v>9</v>
      </c>
      <c r="DX18" s="59">
        <f t="shared" si="6"/>
        <v>6</v>
      </c>
      <c r="DY18" s="58">
        <f t="shared" si="7"/>
        <v>2</v>
      </c>
      <c r="DZ18" s="59">
        <f t="shared" si="8"/>
        <v>4</v>
      </c>
      <c r="EA18" s="58"/>
      <c r="EB18" s="59"/>
      <c r="EC18" s="60">
        <f t="shared" si="9"/>
        <v>25</v>
      </c>
      <c r="ED18" s="61">
        <f t="shared" si="10"/>
        <v>15</v>
      </c>
      <c r="EE18" s="62">
        <f t="shared" si="11"/>
        <v>40</v>
      </c>
      <c r="EF18" s="63">
        <f t="shared" si="12"/>
        <v>62.5</v>
      </c>
      <c r="EG18" s="63">
        <f t="shared" si="13"/>
        <v>37.5</v>
      </c>
      <c r="EH18" s="64">
        <f>21+8</f>
        <v>29</v>
      </c>
      <c r="EI18" s="65">
        <f>7+5</f>
        <v>12</v>
      </c>
      <c r="EJ18" s="135">
        <f t="shared" si="14"/>
        <v>58.620689655172413</v>
      </c>
      <c r="EK18" s="71"/>
    </row>
    <row r="19" spans="1:141" ht="17.25" thickTop="1" thickBot="1">
      <c r="A19" s="13">
        <v>12</v>
      </c>
      <c r="B19" s="67" t="s">
        <v>53</v>
      </c>
      <c r="C19" s="51">
        <v>1</v>
      </c>
      <c r="D19" s="68"/>
      <c r="E19" s="51">
        <v>1</v>
      </c>
      <c r="F19" s="68"/>
      <c r="G19" s="53">
        <v>1</v>
      </c>
      <c r="H19" s="68"/>
      <c r="I19" s="51">
        <v>1</v>
      </c>
      <c r="J19" s="68"/>
      <c r="K19" s="51">
        <v>1</v>
      </c>
      <c r="L19" s="68"/>
      <c r="M19" s="51">
        <v>1</v>
      </c>
      <c r="N19" s="68"/>
      <c r="O19" s="51">
        <v>1</v>
      </c>
      <c r="P19" s="68"/>
      <c r="Q19" s="51">
        <v>1</v>
      </c>
      <c r="R19" s="68"/>
      <c r="S19" s="51">
        <v>1</v>
      </c>
      <c r="T19" s="68"/>
      <c r="U19" s="51">
        <v>1</v>
      </c>
      <c r="V19" s="68"/>
      <c r="W19" s="51">
        <v>1</v>
      </c>
      <c r="X19" s="68"/>
      <c r="Y19" s="51">
        <v>1</v>
      </c>
      <c r="Z19" s="68"/>
      <c r="AA19" s="51">
        <v>1</v>
      </c>
      <c r="AB19" s="68"/>
      <c r="AC19" s="51"/>
      <c r="AD19" s="68">
        <v>1</v>
      </c>
      <c r="AE19" s="51"/>
      <c r="AF19" s="68">
        <v>1</v>
      </c>
      <c r="AG19" s="51">
        <v>1</v>
      </c>
      <c r="AH19" s="68"/>
      <c r="AI19" s="51">
        <v>1</v>
      </c>
      <c r="AJ19" s="68"/>
      <c r="AK19" s="53">
        <v>1</v>
      </c>
      <c r="AL19" s="68"/>
      <c r="AM19" s="53">
        <v>1</v>
      </c>
      <c r="AN19" s="68"/>
      <c r="AO19" s="53">
        <v>1</v>
      </c>
      <c r="AP19" s="68"/>
      <c r="AQ19" s="53">
        <v>1</v>
      </c>
      <c r="AR19" s="68"/>
      <c r="AS19" s="53">
        <v>1</v>
      </c>
      <c r="AT19" s="68"/>
      <c r="AU19" s="53">
        <v>1</v>
      </c>
      <c r="AV19" s="68"/>
      <c r="AW19" s="53"/>
      <c r="AX19" s="68">
        <v>1</v>
      </c>
      <c r="AY19" s="53">
        <v>1</v>
      </c>
      <c r="AZ19" s="68"/>
      <c r="BA19" s="117">
        <v>1</v>
      </c>
      <c r="BB19" s="80"/>
      <c r="BC19" s="51">
        <v>1</v>
      </c>
      <c r="BD19" s="68"/>
      <c r="BE19" s="116">
        <v>1</v>
      </c>
      <c r="BF19" s="68"/>
      <c r="BG19" s="115">
        <v>1</v>
      </c>
      <c r="BH19" s="68"/>
      <c r="BI19" s="113">
        <v>1</v>
      </c>
      <c r="BJ19" s="68"/>
      <c r="BK19" s="115">
        <v>1</v>
      </c>
      <c r="BL19" s="68"/>
      <c r="BM19" s="113">
        <v>1</v>
      </c>
      <c r="BN19" s="68"/>
      <c r="BO19" s="115">
        <v>1</v>
      </c>
      <c r="BP19" s="68"/>
      <c r="BQ19" s="113">
        <v>1</v>
      </c>
      <c r="BR19" s="68"/>
      <c r="BS19" s="115">
        <v>1</v>
      </c>
      <c r="BT19" s="68"/>
      <c r="BU19" s="118">
        <v>1</v>
      </c>
      <c r="BV19" s="80"/>
      <c r="BW19" s="117">
        <v>1</v>
      </c>
      <c r="BX19" s="80"/>
      <c r="BY19" s="117">
        <v>1</v>
      </c>
      <c r="BZ19" s="80"/>
      <c r="CA19" s="117">
        <v>1</v>
      </c>
      <c r="CB19" s="80"/>
      <c r="CC19" s="117">
        <v>1</v>
      </c>
      <c r="CD19" s="80"/>
      <c r="CE19" s="120"/>
      <c r="CF19" s="80"/>
      <c r="CG19" s="120"/>
      <c r="CH19" s="80"/>
      <c r="CI19" s="120"/>
      <c r="CJ19" s="80"/>
      <c r="CK19" s="120"/>
      <c r="CL19" s="80"/>
      <c r="CM19" s="120"/>
      <c r="CN19" s="80"/>
      <c r="CO19" s="120"/>
      <c r="CP19" s="80"/>
      <c r="CQ19" s="120"/>
      <c r="CR19" s="80"/>
      <c r="CS19" s="120"/>
      <c r="CT19" s="80"/>
      <c r="CU19" s="120"/>
      <c r="CV19" s="80"/>
      <c r="CW19" s="120"/>
      <c r="CX19" s="80"/>
      <c r="CY19" s="120"/>
      <c r="CZ19" s="80"/>
      <c r="DA19" s="120"/>
      <c r="DB19" s="80"/>
      <c r="DC19" s="120"/>
      <c r="DD19" s="80"/>
      <c r="DE19" s="120"/>
      <c r="DF19" s="80"/>
      <c r="DG19" s="120"/>
      <c r="DH19" s="80"/>
      <c r="DI19" s="120"/>
      <c r="DJ19" s="80"/>
      <c r="DK19" s="120"/>
      <c r="DL19" s="80"/>
      <c r="DM19" s="120"/>
      <c r="DN19" s="80"/>
      <c r="DO19" s="120"/>
      <c r="DP19" s="80"/>
      <c r="DQ19" s="120"/>
      <c r="DR19" s="80"/>
      <c r="DS19" s="54">
        <f t="shared" si="1"/>
        <v>3</v>
      </c>
      <c r="DT19" s="55">
        <f t="shared" si="2"/>
        <v>0</v>
      </c>
      <c r="DU19" s="56">
        <f t="shared" si="3"/>
        <v>14</v>
      </c>
      <c r="DV19" s="57">
        <f t="shared" si="4"/>
        <v>2</v>
      </c>
      <c r="DW19" s="58">
        <f t="shared" si="5"/>
        <v>14</v>
      </c>
      <c r="DX19" s="59">
        <f t="shared" si="6"/>
        <v>1</v>
      </c>
      <c r="DY19" s="58">
        <f t="shared" si="7"/>
        <v>6</v>
      </c>
      <c r="DZ19" s="59">
        <f t="shared" si="8"/>
        <v>0</v>
      </c>
      <c r="EA19" s="58"/>
      <c r="EB19" s="59"/>
      <c r="EC19" s="60">
        <f t="shared" si="9"/>
        <v>37</v>
      </c>
      <c r="ED19" s="61">
        <f t="shared" si="10"/>
        <v>3</v>
      </c>
      <c r="EE19" s="62">
        <f t="shared" si="11"/>
        <v>40</v>
      </c>
      <c r="EF19" s="63">
        <f t="shared" si="12"/>
        <v>92.5</v>
      </c>
      <c r="EG19" s="63">
        <f t="shared" si="13"/>
        <v>7.5</v>
      </c>
      <c r="EH19" s="64">
        <f>41+12</f>
        <v>53</v>
      </c>
      <c r="EI19" s="65">
        <v>1</v>
      </c>
      <c r="EJ19" s="135">
        <f t="shared" si="14"/>
        <v>98.113207547169807</v>
      </c>
    </row>
    <row r="20" spans="1:141" ht="17.25" thickTop="1" thickBot="1">
      <c r="A20" s="13">
        <v>13</v>
      </c>
      <c r="B20" s="67" t="s">
        <v>54</v>
      </c>
      <c r="C20" s="51">
        <v>1</v>
      </c>
      <c r="D20" s="68"/>
      <c r="E20" s="51">
        <v>1</v>
      </c>
      <c r="F20" s="68"/>
      <c r="G20" s="53">
        <v>1</v>
      </c>
      <c r="H20" s="68"/>
      <c r="I20" s="51"/>
      <c r="J20" s="68">
        <v>1</v>
      </c>
      <c r="K20" s="51">
        <v>1</v>
      </c>
      <c r="L20" s="68"/>
      <c r="M20" s="51">
        <v>1</v>
      </c>
      <c r="N20" s="68"/>
      <c r="O20" s="51">
        <v>1</v>
      </c>
      <c r="P20" s="68"/>
      <c r="Q20" s="51">
        <v>1</v>
      </c>
      <c r="R20" s="68"/>
      <c r="S20" s="51">
        <v>1</v>
      </c>
      <c r="T20" s="68"/>
      <c r="U20" s="51">
        <v>1</v>
      </c>
      <c r="V20" s="68"/>
      <c r="W20" s="51">
        <v>1</v>
      </c>
      <c r="X20" s="68"/>
      <c r="Y20" s="51">
        <v>1</v>
      </c>
      <c r="Z20" s="68"/>
      <c r="AA20" s="51"/>
      <c r="AB20" s="68">
        <v>1</v>
      </c>
      <c r="AC20" s="51">
        <v>1</v>
      </c>
      <c r="AD20" s="68"/>
      <c r="AE20" s="51">
        <v>1</v>
      </c>
      <c r="AF20" s="68"/>
      <c r="AG20" s="51">
        <v>1</v>
      </c>
      <c r="AH20" s="68"/>
      <c r="AI20" s="51">
        <v>1</v>
      </c>
      <c r="AJ20" s="68"/>
      <c r="AK20" s="53">
        <v>1</v>
      </c>
      <c r="AL20" s="68"/>
      <c r="AM20" s="53">
        <v>1</v>
      </c>
      <c r="AN20" s="68"/>
      <c r="AO20" s="53">
        <v>1</v>
      </c>
      <c r="AP20" s="68"/>
      <c r="AQ20" s="53">
        <v>1</v>
      </c>
      <c r="AR20" s="68"/>
      <c r="AS20" s="53">
        <v>1</v>
      </c>
      <c r="AT20" s="68"/>
      <c r="AU20" s="53">
        <v>1</v>
      </c>
      <c r="AV20" s="68"/>
      <c r="AW20" s="53">
        <v>1</v>
      </c>
      <c r="AX20" s="68"/>
      <c r="AY20" s="53">
        <v>1</v>
      </c>
      <c r="AZ20" s="68"/>
      <c r="BA20" s="117"/>
      <c r="BB20" s="68">
        <v>1</v>
      </c>
      <c r="BC20" s="51">
        <v>1</v>
      </c>
      <c r="BD20" s="68"/>
      <c r="BE20" s="116">
        <v>1</v>
      </c>
      <c r="BF20" s="68"/>
      <c r="BG20" s="115">
        <v>1</v>
      </c>
      <c r="BH20" s="68"/>
      <c r="BI20" s="113">
        <v>1</v>
      </c>
      <c r="BJ20" s="68"/>
      <c r="BK20" s="115">
        <v>1</v>
      </c>
      <c r="BL20" s="68"/>
      <c r="BM20" s="113">
        <v>1</v>
      </c>
      <c r="BN20" s="68"/>
      <c r="BO20" s="115">
        <v>1</v>
      </c>
      <c r="BP20" s="68"/>
      <c r="BQ20" s="113">
        <v>1</v>
      </c>
      <c r="BR20" s="68"/>
      <c r="BS20" s="115">
        <v>1</v>
      </c>
      <c r="BT20" s="68"/>
      <c r="BU20" s="118">
        <v>1</v>
      </c>
      <c r="BV20" s="68"/>
      <c r="BW20" s="117">
        <v>1</v>
      </c>
      <c r="BX20" s="68"/>
      <c r="BY20" s="117">
        <v>1</v>
      </c>
      <c r="BZ20" s="68"/>
      <c r="CA20" s="117">
        <v>1</v>
      </c>
      <c r="CB20" s="68"/>
      <c r="CC20" s="117">
        <v>1</v>
      </c>
      <c r="CD20" s="68"/>
      <c r="CE20" s="118"/>
      <c r="CF20" s="68"/>
      <c r="CG20" s="118"/>
      <c r="CH20" s="68"/>
      <c r="CI20" s="118"/>
      <c r="CJ20" s="68"/>
      <c r="CK20" s="118"/>
      <c r="CL20" s="68"/>
      <c r="CM20" s="118"/>
      <c r="CN20" s="68"/>
      <c r="CO20" s="118"/>
      <c r="CP20" s="68"/>
      <c r="CQ20" s="118"/>
      <c r="CR20" s="68"/>
      <c r="CS20" s="118"/>
      <c r="CT20" s="68"/>
      <c r="CU20" s="118"/>
      <c r="CV20" s="68"/>
      <c r="CW20" s="118"/>
      <c r="CX20" s="68"/>
      <c r="CY20" s="118"/>
      <c r="CZ20" s="68"/>
      <c r="DA20" s="118"/>
      <c r="DB20" s="68"/>
      <c r="DC20" s="118"/>
      <c r="DD20" s="68"/>
      <c r="DE20" s="118"/>
      <c r="DF20" s="68"/>
      <c r="DG20" s="118"/>
      <c r="DH20" s="68"/>
      <c r="DI20" s="118"/>
      <c r="DJ20" s="68"/>
      <c r="DK20" s="118"/>
      <c r="DL20" s="68"/>
      <c r="DM20" s="118"/>
      <c r="DN20" s="68"/>
      <c r="DO20" s="118"/>
      <c r="DP20" s="68"/>
      <c r="DQ20" s="118"/>
      <c r="DR20" s="68"/>
      <c r="DS20" s="54">
        <f t="shared" si="1"/>
        <v>3</v>
      </c>
      <c r="DT20" s="55">
        <f t="shared" si="2"/>
        <v>0</v>
      </c>
      <c r="DU20" s="56">
        <f t="shared" si="3"/>
        <v>14</v>
      </c>
      <c r="DV20" s="57">
        <f t="shared" si="4"/>
        <v>2</v>
      </c>
      <c r="DW20" s="58">
        <f t="shared" si="5"/>
        <v>14</v>
      </c>
      <c r="DX20" s="59">
        <f t="shared" si="6"/>
        <v>1</v>
      </c>
      <c r="DY20" s="58">
        <f t="shared" si="7"/>
        <v>6</v>
      </c>
      <c r="DZ20" s="59">
        <f t="shared" si="8"/>
        <v>0</v>
      </c>
      <c r="EA20" s="58"/>
      <c r="EB20" s="59"/>
      <c r="EC20" s="60">
        <f t="shared" si="9"/>
        <v>37</v>
      </c>
      <c r="ED20" s="61">
        <f t="shared" si="10"/>
        <v>3</v>
      </c>
      <c r="EE20" s="62">
        <f t="shared" si="11"/>
        <v>40</v>
      </c>
      <c r="EF20" s="63">
        <f t="shared" si="12"/>
        <v>92.5</v>
      </c>
      <c r="EG20" s="63">
        <f t="shared" si="13"/>
        <v>7.5</v>
      </c>
      <c r="EH20" s="64">
        <f>58+28</f>
        <v>86</v>
      </c>
      <c r="EI20" s="65">
        <v>0</v>
      </c>
      <c r="EJ20" s="135">
        <f t="shared" si="14"/>
        <v>100</v>
      </c>
    </row>
    <row r="21" spans="1:141" ht="17.25" thickTop="1" thickBot="1">
      <c r="A21" s="13">
        <v>14</v>
      </c>
      <c r="B21" s="67" t="s">
        <v>55</v>
      </c>
      <c r="C21" s="51">
        <v>1</v>
      </c>
      <c r="D21" s="68"/>
      <c r="E21" s="51"/>
      <c r="F21" s="68">
        <v>1</v>
      </c>
      <c r="G21" s="53">
        <v>1</v>
      </c>
      <c r="H21" s="68"/>
      <c r="I21" s="51">
        <v>1</v>
      </c>
      <c r="J21" s="68"/>
      <c r="K21" s="51">
        <v>1</v>
      </c>
      <c r="L21" s="68"/>
      <c r="M21" s="51">
        <v>1</v>
      </c>
      <c r="N21" s="68"/>
      <c r="O21" s="51">
        <v>1</v>
      </c>
      <c r="P21" s="68"/>
      <c r="Q21" s="51">
        <v>1</v>
      </c>
      <c r="R21" s="68"/>
      <c r="S21" s="51">
        <v>1</v>
      </c>
      <c r="T21" s="68"/>
      <c r="U21" s="51">
        <v>1</v>
      </c>
      <c r="V21" s="68"/>
      <c r="W21" s="51">
        <v>1</v>
      </c>
      <c r="X21" s="68"/>
      <c r="Y21" s="51">
        <v>1</v>
      </c>
      <c r="Z21" s="68"/>
      <c r="AA21" s="51">
        <v>1</v>
      </c>
      <c r="AB21" s="68"/>
      <c r="AC21" s="51">
        <v>1</v>
      </c>
      <c r="AD21" s="68"/>
      <c r="AE21" s="51">
        <v>1</v>
      </c>
      <c r="AF21" s="68"/>
      <c r="AG21" s="51">
        <v>1</v>
      </c>
      <c r="AH21" s="68"/>
      <c r="AI21" s="51">
        <v>1</v>
      </c>
      <c r="AJ21" s="68"/>
      <c r="AK21" s="53">
        <v>1</v>
      </c>
      <c r="AL21" s="68"/>
      <c r="AM21" s="53"/>
      <c r="AN21" s="68">
        <v>1</v>
      </c>
      <c r="AO21" s="53">
        <v>1</v>
      </c>
      <c r="AP21" s="68"/>
      <c r="AQ21" s="53"/>
      <c r="AR21" s="68">
        <v>1</v>
      </c>
      <c r="AS21" s="53">
        <v>1</v>
      </c>
      <c r="AT21" s="68"/>
      <c r="AU21" s="53"/>
      <c r="AV21" s="68">
        <v>1</v>
      </c>
      <c r="AW21" s="53"/>
      <c r="AX21" s="68">
        <v>1</v>
      </c>
      <c r="AY21" s="53"/>
      <c r="AZ21" s="68">
        <v>1</v>
      </c>
      <c r="BA21" s="117"/>
      <c r="BB21" s="68">
        <v>1</v>
      </c>
      <c r="BC21" s="51">
        <v>1</v>
      </c>
      <c r="BD21" s="68"/>
      <c r="BE21" s="116"/>
      <c r="BF21" s="68">
        <v>1</v>
      </c>
      <c r="BG21" s="115"/>
      <c r="BH21" s="68">
        <v>1</v>
      </c>
      <c r="BI21" s="113"/>
      <c r="BJ21" s="68">
        <v>1</v>
      </c>
      <c r="BK21" s="115">
        <v>1</v>
      </c>
      <c r="BL21" s="68"/>
      <c r="BM21" s="113"/>
      <c r="BN21" s="68">
        <v>1</v>
      </c>
      <c r="BO21" s="115">
        <v>1</v>
      </c>
      <c r="BP21" s="68"/>
      <c r="BQ21" s="113"/>
      <c r="BR21" s="68">
        <v>1</v>
      </c>
      <c r="BS21" s="115"/>
      <c r="BT21" s="68">
        <v>1</v>
      </c>
      <c r="BU21" s="118"/>
      <c r="BV21" s="68">
        <v>1</v>
      </c>
      <c r="BW21" s="117"/>
      <c r="BX21" s="68">
        <v>1</v>
      </c>
      <c r="BY21" s="117"/>
      <c r="BZ21" s="68">
        <v>1</v>
      </c>
      <c r="CA21" s="117"/>
      <c r="CB21" s="68">
        <v>1</v>
      </c>
      <c r="CC21" s="117"/>
      <c r="CD21" s="68">
        <v>1</v>
      </c>
      <c r="CE21" s="118"/>
      <c r="CF21" s="68"/>
      <c r="CG21" s="118"/>
      <c r="CH21" s="68"/>
      <c r="CI21" s="118"/>
      <c r="CJ21" s="68"/>
      <c r="CK21" s="118"/>
      <c r="CL21" s="68"/>
      <c r="CM21" s="118"/>
      <c r="CN21" s="68"/>
      <c r="CO21" s="118"/>
      <c r="CP21" s="68"/>
      <c r="CQ21" s="118"/>
      <c r="CR21" s="68"/>
      <c r="CS21" s="118"/>
      <c r="CT21" s="68"/>
      <c r="CU21" s="118"/>
      <c r="CV21" s="68"/>
      <c r="CW21" s="118"/>
      <c r="CX21" s="68"/>
      <c r="CY21" s="118"/>
      <c r="CZ21" s="68"/>
      <c r="DA21" s="118"/>
      <c r="DB21" s="68"/>
      <c r="DC21" s="118"/>
      <c r="DD21" s="68"/>
      <c r="DE21" s="118"/>
      <c r="DF21" s="68"/>
      <c r="DG21" s="118"/>
      <c r="DH21" s="68"/>
      <c r="DI21" s="118"/>
      <c r="DJ21" s="68"/>
      <c r="DK21" s="118"/>
      <c r="DL21" s="68"/>
      <c r="DM21" s="118"/>
      <c r="DN21" s="68"/>
      <c r="DO21" s="118"/>
      <c r="DP21" s="68"/>
      <c r="DQ21" s="118"/>
      <c r="DR21" s="68"/>
      <c r="DS21" s="54">
        <f t="shared" si="1"/>
        <v>2</v>
      </c>
      <c r="DT21" s="55">
        <f t="shared" si="2"/>
        <v>1</v>
      </c>
      <c r="DU21" s="56">
        <f t="shared" si="3"/>
        <v>15</v>
      </c>
      <c r="DV21" s="57">
        <f t="shared" si="4"/>
        <v>1</v>
      </c>
      <c r="DW21" s="58">
        <f t="shared" si="5"/>
        <v>5</v>
      </c>
      <c r="DX21" s="59">
        <f t="shared" si="6"/>
        <v>10</v>
      </c>
      <c r="DY21" s="58">
        <f t="shared" si="7"/>
        <v>0</v>
      </c>
      <c r="DZ21" s="59">
        <f t="shared" si="8"/>
        <v>6</v>
      </c>
      <c r="EA21" s="58"/>
      <c r="EB21" s="59"/>
      <c r="EC21" s="60">
        <f t="shared" si="9"/>
        <v>22</v>
      </c>
      <c r="ED21" s="61">
        <f t="shared" si="10"/>
        <v>18</v>
      </c>
      <c r="EE21" s="62">
        <f t="shared" si="11"/>
        <v>40</v>
      </c>
      <c r="EF21" s="63">
        <f t="shared" si="12"/>
        <v>55</v>
      </c>
      <c r="EG21" s="63">
        <f t="shared" si="13"/>
        <v>45</v>
      </c>
      <c r="EH21" s="64">
        <f>17+9</f>
        <v>26</v>
      </c>
      <c r="EI21" s="65">
        <f>6+8</f>
        <v>14</v>
      </c>
      <c r="EJ21" s="135">
        <f t="shared" si="14"/>
        <v>46.153846153846153</v>
      </c>
    </row>
    <row r="22" spans="1:141" ht="18" customHeight="1" thickTop="1" thickBot="1">
      <c r="A22" s="13">
        <v>15</v>
      </c>
      <c r="B22" s="67" t="s">
        <v>56</v>
      </c>
      <c r="C22" s="51">
        <v>1</v>
      </c>
      <c r="D22" s="68"/>
      <c r="E22" s="51">
        <v>1</v>
      </c>
      <c r="F22" s="68"/>
      <c r="G22" s="53">
        <v>1</v>
      </c>
      <c r="H22" s="68"/>
      <c r="I22" s="51">
        <v>1</v>
      </c>
      <c r="J22" s="68"/>
      <c r="K22" s="51">
        <v>1</v>
      </c>
      <c r="L22" s="68"/>
      <c r="M22" s="51">
        <v>1</v>
      </c>
      <c r="N22" s="68"/>
      <c r="O22" s="51">
        <v>1</v>
      </c>
      <c r="P22" s="68"/>
      <c r="Q22" s="51">
        <v>1</v>
      </c>
      <c r="R22" s="68"/>
      <c r="S22" s="51">
        <v>1</v>
      </c>
      <c r="T22" s="68"/>
      <c r="U22" s="51">
        <v>1</v>
      </c>
      <c r="V22" s="68"/>
      <c r="W22" s="51">
        <v>1</v>
      </c>
      <c r="X22" s="68"/>
      <c r="Y22" s="51">
        <v>1</v>
      </c>
      <c r="Z22" s="68"/>
      <c r="AA22" s="51">
        <v>1</v>
      </c>
      <c r="AB22" s="68"/>
      <c r="AC22" s="51">
        <v>1</v>
      </c>
      <c r="AD22" s="68"/>
      <c r="AE22" s="51">
        <v>1</v>
      </c>
      <c r="AF22" s="68"/>
      <c r="AG22" s="51">
        <v>1</v>
      </c>
      <c r="AH22" s="68"/>
      <c r="AI22" s="51">
        <v>1</v>
      </c>
      <c r="AJ22" s="68"/>
      <c r="AK22" s="53">
        <v>1</v>
      </c>
      <c r="AL22" s="68"/>
      <c r="AM22" s="53">
        <v>1</v>
      </c>
      <c r="AN22" s="68"/>
      <c r="AO22" s="53">
        <v>1</v>
      </c>
      <c r="AP22" s="68"/>
      <c r="AQ22" s="53">
        <v>1</v>
      </c>
      <c r="AR22" s="68"/>
      <c r="AS22" s="53">
        <v>1</v>
      </c>
      <c r="AT22" s="68"/>
      <c r="AU22" s="53">
        <v>1</v>
      </c>
      <c r="AV22" s="68"/>
      <c r="AW22" s="53">
        <v>1</v>
      </c>
      <c r="AX22" s="68"/>
      <c r="AY22" s="53">
        <v>1</v>
      </c>
      <c r="AZ22" s="68"/>
      <c r="BA22" s="117">
        <v>1</v>
      </c>
      <c r="BB22" s="68"/>
      <c r="BC22" s="51">
        <v>1</v>
      </c>
      <c r="BD22" s="68"/>
      <c r="BE22" s="116">
        <v>1</v>
      </c>
      <c r="BF22" s="68"/>
      <c r="BG22" s="115">
        <v>1</v>
      </c>
      <c r="BH22" s="68"/>
      <c r="BI22" s="113">
        <v>1</v>
      </c>
      <c r="BJ22" s="68"/>
      <c r="BK22" s="115">
        <v>1</v>
      </c>
      <c r="BL22" s="68"/>
      <c r="BM22" s="113">
        <v>1</v>
      </c>
      <c r="BN22" s="68"/>
      <c r="BO22" s="115">
        <v>1</v>
      </c>
      <c r="BP22" s="68"/>
      <c r="BQ22" s="113">
        <v>1</v>
      </c>
      <c r="BR22" s="68"/>
      <c r="BS22" s="115">
        <v>1</v>
      </c>
      <c r="BT22" s="68"/>
      <c r="BU22" s="118">
        <v>1</v>
      </c>
      <c r="BV22" s="68"/>
      <c r="BW22" s="117">
        <v>1</v>
      </c>
      <c r="BX22" s="68"/>
      <c r="BY22" s="117">
        <v>1</v>
      </c>
      <c r="BZ22" s="68"/>
      <c r="CA22" s="117">
        <v>1</v>
      </c>
      <c r="CB22" s="68"/>
      <c r="CC22" s="117">
        <v>1</v>
      </c>
      <c r="CD22" s="68"/>
      <c r="CE22" s="118"/>
      <c r="CF22" s="68"/>
      <c r="CG22" s="118"/>
      <c r="CH22" s="68"/>
      <c r="CI22" s="118"/>
      <c r="CJ22" s="68"/>
      <c r="CK22" s="118"/>
      <c r="CL22" s="68"/>
      <c r="CM22" s="118"/>
      <c r="CN22" s="68"/>
      <c r="CO22" s="118"/>
      <c r="CP22" s="68"/>
      <c r="CQ22" s="118"/>
      <c r="CR22" s="68"/>
      <c r="CS22" s="118"/>
      <c r="CT22" s="68"/>
      <c r="CU22" s="118"/>
      <c r="CV22" s="68"/>
      <c r="CW22" s="118"/>
      <c r="CX22" s="68"/>
      <c r="CY22" s="118"/>
      <c r="CZ22" s="68"/>
      <c r="DA22" s="118"/>
      <c r="DB22" s="68"/>
      <c r="DC22" s="118"/>
      <c r="DD22" s="68"/>
      <c r="DE22" s="118"/>
      <c r="DF22" s="68"/>
      <c r="DG22" s="118"/>
      <c r="DH22" s="68"/>
      <c r="DI22" s="118"/>
      <c r="DJ22" s="68"/>
      <c r="DK22" s="118"/>
      <c r="DL22" s="68"/>
      <c r="DM22" s="118"/>
      <c r="DN22" s="68"/>
      <c r="DO22" s="118"/>
      <c r="DP22" s="68"/>
      <c r="DQ22" s="118"/>
      <c r="DR22" s="68"/>
      <c r="DS22" s="54">
        <f t="shared" si="1"/>
        <v>3</v>
      </c>
      <c r="DT22" s="55">
        <f t="shared" si="2"/>
        <v>0</v>
      </c>
      <c r="DU22" s="56">
        <f t="shared" si="3"/>
        <v>16</v>
      </c>
      <c r="DV22" s="57">
        <f t="shared" si="4"/>
        <v>0</v>
      </c>
      <c r="DW22" s="58">
        <f t="shared" si="5"/>
        <v>15</v>
      </c>
      <c r="DX22" s="59">
        <f t="shared" si="6"/>
        <v>0</v>
      </c>
      <c r="DY22" s="58">
        <f t="shared" si="7"/>
        <v>6</v>
      </c>
      <c r="DZ22" s="59">
        <f t="shared" si="8"/>
        <v>0</v>
      </c>
      <c r="EA22" s="58"/>
      <c r="EB22" s="59"/>
      <c r="EC22" s="60">
        <f t="shared" si="9"/>
        <v>40</v>
      </c>
      <c r="ED22" s="61">
        <f t="shared" si="10"/>
        <v>0</v>
      </c>
      <c r="EE22" s="62">
        <f t="shared" si="11"/>
        <v>40</v>
      </c>
      <c r="EF22" s="63">
        <f t="shared" si="12"/>
        <v>100</v>
      </c>
      <c r="EG22" s="63">
        <f t="shared" si="13"/>
        <v>0</v>
      </c>
      <c r="EH22" s="64">
        <f>21+8</f>
        <v>29</v>
      </c>
      <c r="EI22" s="65">
        <f>3+2</f>
        <v>5</v>
      </c>
      <c r="EJ22" s="135">
        <f t="shared" si="14"/>
        <v>82.758620689655174</v>
      </c>
    </row>
    <row r="23" spans="1:141" ht="17.25" thickTop="1" thickBot="1">
      <c r="A23" s="13">
        <v>16</v>
      </c>
      <c r="B23" s="67" t="s">
        <v>57</v>
      </c>
      <c r="C23" s="51">
        <v>1</v>
      </c>
      <c r="D23" s="68"/>
      <c r="E23" s="51">
        <v>1</v>
      </c>
      <c r="F23" s="68"/>
      <c r="G23" s="53">
        <v>1</v>
      </c>
      <c r="H23" s="68"/>
      <c r="I23" s="51">
        <v>1</v>
      </c>
      <c r="J23" s="68"/>
      <c r="K23" s="51">
        <v>1</v>
      </c>
      <c r="L23" s="68"/>
      <c r="M23" s="51">
        <v>1</v>
      </c>
      <c r="N23" s="68"/>
      <c r="O23" s="51">
        <v>1</v>
      </c>
      <c r="P23" s="68"/>
      <c r="Q23" s="51"/>
      <c r="R23" s="68">
        <v>1</v>
      </c>
      <c r="S23" s="51">
        <v>1</v>
      </c>
      <c r="T23" s="68"/>
      <c r="U23" s="51"/>
      <c r="V23" s="68">
        <v>1</v>
      </c>
      <c r="W23" s="51"/>
      <c r="X23" s="68">
        <v>1</v>
      </c>
      <c r="Y23" s="51"/>
      <c r="Z23" s="68">
        <v>1</v>
      </c>
      <c r="AA23" s="51">
        <v>1</v>
      </c>
      <c r="AB23" s="68"/>
      <c r="AC23" s="51">
        <v>1</v>
      </c>
      <c r="AD23" s="68"/>
      <c r="AE23" s="51">
        <v>1</v>
      </c>
      <c r="AF23" s="68"/>
      <c r="AG23" s="51"/>
      <c r="AH23" s="68">
        <v>1</v>
      </c>
      <c r="AI23" s="51">
        <v>1</v>
      </c>
      <c r="AJ23" s="68"/>
      <c r="AK23" s="53">
        <v>1</v>
      </c>
      <c r="AL23" s="68"/>
      <c r="AM23" s="53">
        <v>1</v>
      </c>
      <c r="AN23" s="68"/>
      <c r="AO23" s="53">
        <v>1</v>
      </c>
      <c r="AP23" s="68"/>
      <c r="AQ23" s="53">
        <v>1</v>
      </c>
      <c r="AR23" s="68"/>
      <c r="AS23" s="53">
        <v>1</v>
      </c>
      <c r="AT23" s="68"/>
      <c r="AU23" s="53">
        <v>1</v>
      </c>
      <c r="AV23" s="68"/>
      <c r="AW23" s="53"/>
      <c r="AX23" s="68">
        <v>1</v>
      </c>
      <c r="AY23" s="53">
        <v>1</v>
      </c>
      <c r="AZ23" s="68"/>
      <c r="BA23" s="117">
        <v>1</v>
      </c>
      <c r="BB23" s="68"/>
      <c r="BC23" s="51">
        <v>1</v>
      </c>
      <c r="BD23" s="68"/>
      <c r="BE23" s="116"/>
      <c r="BF23" s="68">
        <v>1</v>
      </c>
      <c r="BG23" s="115">
        <v>1</v>
      </c>
      <c r="BH23" s="68"/>
      <c r="BI23" s="113">
        <v>1</v>
      </c>
      <c r="BJ23" s="68"/>
      <c r="BK23" s="115">
        <v>1</v>
      </c>
      <c r="BL23" s="68"/>
      <c r="BM23" s="113">
        <v>1</v>
      </c>
      <c r="BN23" s="68"/>
      <c r="BO23" s="115">
        <v>1</v>
      </c>
      <c r="BP23" s="68"/>
      <c r="BQ23" s="113">
        <v>1</v>
      </c>
      <c r="BR23" s="68"/>
      <c r="BS23" s="115">
        <v>1</v>
      </c>
      <c r="BT23" s="68"/>
      <c r="BU23" s="118"/>
      <c r="BV23" s="68">
        <v>1</v>
      </c>
      <c r="BW23" s="117"/>
      <c r="BX23" s="68">
        <v>1</v>
      </c>
      <c r="BY23" s="117">
        <v>1</v>
      </c>
      <c r="BZ23" s="68"/>
      <c r="CA23" s="117"/>
      <c r="CB23" s="68">
        <v>1</v>
      </c>
      <c r="CC23" s="117">
        <v>1</v>
      </c>
      <c r="CD23" s="68"/>
      <c r="CE23" s="118"/>
      <c r="CF23" s="68"/>
      <c r="CG23" s="118"/>
      <c r="CH23" s="68"/>
      <c r="CI23" s="118"/>
      <c r="CJ23" s="68"/>
      <c r="CK23" s="118"/>
      <c r="CL23" s="68"/>
      <c r="CM23" s="118"/>
      <c r="CN23" s="68"/>
      <c r="CO23" s="118"/>
      <c r="CP23" s="68"/>
      <c r="CQ23" s="118"/>
      <c r="CR23" s="68"/>
      <c r="CS23" s="118"/>
      <c r="CT23" s="68"/>
      <c r="CU23" s="118"/>
      <c r="CV23" s="68"/>
      <c r="CW23" s="118"/>
      <c r="CX23" s="68"/>
      <c r="CY23" s="118"/>
      <c r="CZ23" s="68"/>
      <c r="DA23" s="118"/>
      <c r="DB23" s="68"/>
      <c r="DC23" s="118"/>
      <c r="DD23" s="68"/>
      <c r="DE23" s="118"/>
      <c r="DF23" s="68"/>
      <c r="DG23" s="118"/>
      <c r="DH23" s="68"/>
      <c r="DI23" s="118"/>
      <c r="DJ23" s="68"/>
      <c r="DK23" s="118"/>
      <c r="DL23" s="68"/>
      <c r="DM23" s="118"/>
      <c r="DN23" s="68"/>
      <c r="DO23" s="118"/>
      <c r="DP23" s="68"/>
      <c r="DQ23" s="118"/>
      <c r="DR23" s="68"/>
      <c r="DS23" s="54">
        <f t="shared" si="1"/>
        <v>3</v>
      </c>
      <c r="DT23" s="55">
        <f t="shared" si="2"/>
        <v>0</v>
      </c>
      <c r="DU23" s="56">
        <f t="shared" si="3"/>
        <v>11</v>
      </c>
      <c r="DV23" s="57">
        <f t="shared" si="4"/>
        <v>5</v>
      </c>
      <c r="DW23" s="58">
        <f t="shared" si="5"/>
        <v>13</v>
      </c>
      <c r="DX23" s="59">
        <f t="shared" si="6"/>
        <v>2</v>
      </c>
      <c r="DY23" s="58">
        <f t="shared" si="7"/>
        <v>3</v>
      </c>
      <c r="DZ23" s="59">
        <f t="shared" si="8"/>
        <v>3</v>
      </c>
      <c r="EA23" s="58"/>
      <c r="EB23" s="59"/>
      <c r="EC23" s="60">
        <f t="shared" si="9"/>
        <v>30</v>
      </c>
      <c r="ED23" s="61">
        <f t="shared" si="10"/>
        <v>10</v>
      </c>
      <c r="EE23" s="62">
        <f t="shared" si="11"/>
        <v>40</v>
      </c>
      <c r="EF23" s="63">
        <f t="shared" si="12"/>
        <v>75</v>
      </c>
      <c r="EG23" s="63">
        <f t="shared" si="13"/>
        <v>25</v>
      </c>
      <c r="EH23" s="64">
        <f>17+9</f>
        <v>26</v>
      </c>
      <c r="EI23" s="65">
        <f>4+6</f>
        <v>10</v>
      </c>
      <c r="EJ23" s="135">
        <f t="shared" si="14"/>
        <v>61.53846153846154</v>
      </c>
    </row>
    <row r="24" spans="1:141" ht="17.25" thickTop="1" thickBot="1">
      <c r="A24" s="13">
        <v>17</v>
      </c>
      <c r="B24" s="67" t="s">
        <v>58</v>
      </c>
      <c r="C24" s="51">
        <v>1</v>
      </c>
      <c r="D24" s="68"/>
      <c r="E24" s="51">
        <v>1</v>
      </c>
      <c r="F24" s="68"/>
      <c r="G24" s="53">
        <v>1</v>
      </c>
      <c r="H24" s="68"/>
      <c r="I24" s="51">
        <v>1</v>
      </c>
      <c r="J24" s="68"/>
      <c r="K24" s="51">
        <v>1</v>
      </c>
      <c r="L24" s="68"/>
      <c r="M24" s="51">
        <v>1</v>
      </c>
      <c r="N24" s="68"/>
      <c r="O24" s="51">
        <v>1</v>
      </c>
      <c r="P24" s="68"/>
      <c r="Q24" s="51">
        <v>1</v>
      </c>
      <c r="R24" s="68"/>
      <c r="S24" s="51">
        <v>1</v>
      </c>
      <c r="T24" s="68"/>
      <c r="U24" s="51">
        <v>1</v>
      </c>
      <c r="V24" s="68"/>
      <c r="W24" s="51">
        <v>1</v>
      </c>
      <c r="X24" s="68"/>
      <c r="Y24" s="51">
        <v>1</v>
      </c>
      <c r="Z24" s="68"/>
      <c r="AA24" s="51">
        <v>1</v>
      </c>
      <c r="AB24" s="68"/>
      <c r="AC24" s="51">
        <v>1</v>
      </c>
      <c r="AD24" s="68"/>
      <c r="AE24" s="51">
        <v>1</v>
      </c>
      <c r="AF24" s="68"/>
      <c r="AG24" s="51">
        <v>1</v>
      </c>
      <c r="AH24" s="68"/>
      <c r="AI24" s="51">
        <v>1</v>
      </c>
      <c r="AJ24" s="68"/>
      <c r="AK24" s="53">
        <v>1</v>
      </c>
      <c r="AL24" s="68"/>
      <c r="AM24" s="53">
        <v>1</v>
      </c>
      <c r="AN24" s="68"/>
      <c r="AO24" s="53">
        <v>1</v>
      </c>
      <c r="AP24" s="68"/>
      <c r="AQ24" s="53">
        <v>1</v>
      </c>
      <c r="AR24" s="68"/>
      <c r="AS24" s="53">
        <v>1</v>
      </c>
      <c r="AT24" s="68"/>
      <c r="AU24" s="53">
        <v>1</v>
      </c>
      <c r="AV24" s="68"/>
      <c r="AW24" s="53">
        <v>1</v>
      </c>
      <c r="AX24" s="68"/>
      <c r="AY24" s="53">
        <v>1</v>
      </c>
      <c r="AZ24" s="68"/>
      <c r="BA24" s="117">
        <v>1</v>
      </c>
      <c r="BB24" s="68"/>
      <c r="BC24" s="51">
        <v>1</v>
      </c>
      <c r="BD24" s="68"/>
      <c r="BE24" s="116">
        <v>1</v>
      </c>
      <c r="BF24" s="68"/>
      <c r="BG24" s="115">
        <v>1</v>
      </c>
      <c r="BH24" s="68"/>
      <c r="BI24" s="113">
        <v>1</v>
      </c>
      <c r="BJ24" s="68"/>
      <c r="BK24" s="115">
        <v>1</v>
      </c>
      <c r="BL24" s="68"/>
      <c r="BM24" s="113">
        <v>1</v>
      </c>
      <c r="BN24" s="68"/>
      <c r="BO24" s="115">
        <v>1</v>
      </c>
      <c r="BP24" s="68"/>
      <c r="BQ24" s="113">
        <v>1</v>
      </c>
      <c r="BR24" s="68"/>
      <c r="BS24" s="115">
        <v>1</v>
      </c>
      <c r="BT24" s="68"/>
      <c r="BU24" s="118">
        <v>1</v>
      </c>
      <c r="BV24" s="68"/>
      <c r="BW24" s="117">
        <v>1</v>
      </c>
      <c r="BX24" s="68"/>
      <c r="BY24" s="117">
        <v>1</v>
      </c>
      <c r="BZ24" s="68"/>
      <c r="CA24" s="117">
        <v>1</v>
      </c>
      <c r="CB24" s="68"/>
      <c r="CC24" s="117">
        <v>1</v>
      </c>
      <c r="CD24" s="68"/>
      <c r="CE24" s="118"/>
      <c r="CF24" s="68"/>
      <c r="CG24" s="118"/>
      <c r="CH24" s="68"/>
      <c r="CI24" s="118"/>
      <c r="CJ24" s="68"/>
      <c r="CK24" s="118"/>
      <c r="CL24" s="68"/>
      <c r="CM24" s="118"/>
      <c r="CN24" s="68"/>
      <c r="CO24" s="118"/>
      <c r="CP24" s="68"/>
      <c r="CQ24" s="118"/>
      <c r="CR24" s="68"/>
      <c r="CS24" s="118"/>
      <c r="CT24" s="68"/>
      <c r="CU24" s="118"/>
      <c r="CV24" s="68"/>
      <c r="CW24" s="118"/>
      <c r="CX24" s="68"/>
      <c r="CY24" s="118"/>
      <c r="CZ24" s="68"/>
      <c r="DA24" s="118"/>
      <c r="DB24" s="68"/>
      <c r="DC24" s="118"/>
      <c r="DD24" s="68"/>
      <c r="DE24" s="118"/>
      <c r="DF24" s="68"/>
      <c r="DG24" s="118"/>
      <c r="DH24" s="68"/>
      <c r="DI24" s="118"/>
      <c r="DJ24" s="68"/>
      <c r="DK24" s="118"/>
      <c r="DL24" s="68"/>
      <c r="DM24" s="118"/>
      <c r="DN24" s="68"/>
      <c r="DO24" s="118"/>
      <c r="DP24" s="68"/>
      <c r="DQ24" s="118"/>
      <c r="DR24" s="68"/>
      <c r="DS24" s="54">
        <f t="shared" si="1"/>
        <v>3</v>
      </c>
      <c r="DT24" s="55">
        <f t="shared" si="2"/>
        <v>0</v>
      </c>
      <c r="DU24" s="56">
        <f t="shared" si="3"/>
        <v>16</v>
      </c>
      <c r="DV24" s="57">
        <f t="shared" si="4"/>
        <v>0</v>
      </c>
      <c r="DW24" s="58">
        <f t="shared" si="5"/>
        <v>15</v>
      </c>
      <c r="DX24" s="59">
        <f t="shared" si="6"/>
        <v>0</v>
      </c>
      <c r="DY24" s="58">
        <f t="shared" si="7"/>
        <v>6</v>
      </c>
      <c r="DZ24" s="59">
        <f t="shared" si="8"/>
        <v>0</v>
      </c>
      <c r="EA24" s="58"/>
      <c r="EB24" s="59"/>
      <c r="EC24" s="60">
        <f t="shared" si="9"/>
        <v>40</v>
      </c>
      <c r="ED24" s="61">
        <f t="shared" si="10"/>
        <v>0</v>
      </c>
      <c r="EE24" s="62">
        <f t="shared" si="11"/>
        <v>40</v>
      </c>
      <c r="EF24" s="63">
        <f t="shared" si="12"/>
        <v>100</v>
      </c>
      <c r="EG24" s="63">
        <f t="shared" si="13"/>
        <v>0</v>
      </c>
      <c r="EH24" s="64">
        <f>30+20</f>
        <v>50</v>
      </c>
      <c r="EI24" s="65">
        <f>2+1</f>
        <v>3</v>
      </c>
      <c r="EJ24" s="135">
        <f t="shared" si="14"/>
        <v>94</v>
      </c>
    </row>
    <row r="25" spans="1:141" ht="17.25" thickTop="1" thickBot="1">
      <c r="A25" s="13">
        <v>18</v>
      </c>
      <c r="B25" s="67" t="s">
        <v>59</v>
      </c>
      <c r="C25" s="51">
        <v>1</v>
      </c>
      <c r="D25" s="68"/>
      <c r="E25" s="51"/>
      <c r="F25" s="68">
        <v>1</v>
      </c>
      <c r="G25" s="53"/>
      <c r="H25" s="68">
        <v>1</v>
      </c>
      <c r="I25" s="51"/>
      <c r="J25" s="68">
        <v>1</v>
      </c>
      <c r="K25" s="51">
        <v>1</v>
      </c>
      <c r="L25" s="68"/>
      <c r="M25" s="51">
        <v>1</v>
      </c>
      <c r="N25" s="68"/>
      <c r="O25" s="51"/>
      <c r="P25" s="68">
        <v>1</v>
      </c>
      <c r="Q25" s="51">
        <v>1</v>
      </c>
      <c r="R25" s="68"/>
      <c r="S25" s="51"/>
      <c r="T25" s="68">
        <v>1</v>
      </c>
      <c r="U25" s="51"/>
      <c r="V25" s="68">
        <v>1</v>
      </c>
      <c r="W25" s="51"/>
      <c r="X25" s="68">
        <v>1</v>
      </c>
      <c r="Y25" s="51"/>
      <c r="Z25" s="68">
        <v>1</v>
      </c>
      <c r="AA25" s="51"/>
      <c r="AB25" s="68">
        <v>1</v>
      </c>
      <c r="AC25" s="51"/>
      <c r="AD25" s="68">
        <v>1</v>
      </c>
      <c r="AE25" s="51">
        <v>1</v>
      </c>
      <c r="AF25" s="68"/>
      <c r="AG25" s="51"/>
      <c r="AH25" s="68">
        <v>1</v>
      </c>
      <c r="AI25" s="51"/>
      <c r="AJ25" s="68">
        <v>1</v>
      </c>
      <c r="AK25" s="53"/>
      <c r="AL25" s="68">
        <v>1</v>
      </c>
      <c r="AM25" s="53"/>
      <c r="AN25" s="68">
        <v>1</v>
      </c>
      <c r="AO25" s="53"/>
      <c r="AP25" s="68">
        <v>1</v>
      </c>
      <c r="AQ25" s="53"/>
      <c r="AR25" s="68">
        <v>1</v>
      </c>
      <c r="AS25" s="53"/>
      <c r="AT25" s="68">
        <v>1</v>
      </c>
      <c r="AU25" s="53"/>
      <c r="AV25" s="68">
        <v>1</v>
      </c>
      <c r="AW25" s="53"/>
      <c r="AX25" s="68">
        <v>1</v>
      </c>
      <c r="AY25" s="53"/>
      <c r="AZ25" s="68">
        <v>1</v>
      </c>
      <c r="BA25" s="117"/>
      <c r="BB25" s="68">
        <v>1</v>
      </c>
      <c r="BC25" s="51"/>
      <c r="BD25" s="68">
        <v>1</v>
      </c>
      <c r="BE25" s="116"/>
      <c r="BF25" s="68">
        <v>1</v>
      </c>
      <c r="BG25" s="115"/>
      <c r="BH25" s="68">
        <v>1</v>
      </c>
      <c r="BI25" s="113"/>
      <c r="BJ25" s="68">
        <v>1</v>
      </c>
      <c r="BK25" s="115"/>
      <c r="BL25" s="68">
        <v>1</v>
      </c>
      <c r="BM25" s="113"/>
      <c r="BN25" s="68">
        <v>1</v>
      </c>
      <c r="BO25" s="115"/>
      <c r="BP25" s="68">
        <v>1</v>
      </c>
      <c r="BQ25" s="113"/>
      <c r="BR25" s="68">
        <v>1</v>
      </c>
      <c r="BS25" s="115"/>
      <c r="BT25" s="68">
        <v>1</v>
      </c>
      <c r="BU25" s="118"/>
      <c r="BV25" s="68">
        <v>1</v>
      </c>
      <c r="BW25" s="117"/>
      <c r="BX25" s="68">
        <v>1</v>
      </c>
      <c r="BY25" s="117"/>
      <c r="BZ25" s="68">
        <v>1</v>
      </c>
      <c r="CA25" s="117"/>
      <c r="CB25" s="68">
        <v>1</v>
      </c>
      <c r="CC25" s="117"/>
      <c r="CD25" s="68">
        <v>1</v>
      </c>
      <c r="CE25" s="118"/>
      <c r="CF25" s="68"/>
      <c r="CG25" s="118"/>
      <c r="CH25" s="68"/>
      <c r="CI25" s="118"/>
      <c r="CJ25" s="68"/>
      <c r="CK25" s="118"/>
      <c r="CL25" s="68"/>
      <c r="CM25" s="118"/>
      <c r="CN25" s="68"/>
      <c r="CO25" s="118"/>
      <c r="CP25" s="68"/>
      <c r="CQ25" s="118"/>
      <c r="CR25" s="68"/>
      <c r="CS25" s="118"/>
      <c r="CT25" s="68"/>
      <c r="CU25" s="118"/>
      <c r="CV25" s="68"/>
      <c r="CW25" s="118"/>
      <c r="CX25" s="68"/>
      <c r="CY25" s="118"/>
      <c r="CZ25" s="68"/>
      <c r="DA25" s="118"/>
      <c r="DB25" s="68"/>
      <c r="DC25" s="118"/>
      <c r="DD25" s="68"/>
      <c r="DE25" s="118"/>
      <c r="DF25" s="68"/>
      <c r="DG25" s="118"/>
      <c r="DH25" s="68"/>
      <c r="DI25" s="118"/>
      <c r="DJ25" s="68"/>
      <c r="DK25" s="118"/>
      <c r="DL25" s="68"/>
      <c r="DM25" s="118"/>
      <c r="DN25" s="68"/>
      <c r="DO25" s="118"/>
      <c r="DP25" s="68"/>
      <c r="DQ25" s="118"/>
      <c r="DR25" s="68"/>
      <c r="DS25" s="54">
        <f t="shared" si="1"/>
        <v>1</v>
      </c>
      <c r="DT25" s="55">
        <f t="shared" si="2"/>
        <v>2</v>
      </c>
      <c r="DU25" s="56">
        <f t="shared" si="3"/>
        <v>4</v>
      </c>
      <c r="DV25" s="57">
        <f t="shared" si="4"/>
        <v>12</v>
      </c>
      <c r="DW25" s="58">
        <f t="shared" si="5"/>
        <v>0</v>
      </c>
      <c r="DX25" s="59">
        <f t="shared" si="6"/>
        <v>15</v>
      </c>
      <c r="DY25" s="58">
        <f t="shared" si="7"/>
        <v>0</v>
      </c>
      <c r="DZ25" s="59">
        <f t="shared" si="8"/>
        <v>6</v>
      </c>
      <c r="EA25" s="58"/>
      <c r="EB25" s="59"/>
      <c r="EC25" s="60">
        <f t="shared" si="9"/>
        <v>5</v>
      </c>
      <c r="ED25" s="61">
        <f t="shared" si="10"/>
        <v>35</v>
      </c>
      <c r="EE25" s="62">
        <f t="shared" si="11"/>
        <v>40</v>
      </c>
      <c r="EF25" s="63">
        <f t="shared" si="12"/>
        <v>12.5</v>
      </c>
      <c r="EG25" s="63">
        <f t="shared" si="13"/>
        <v>87.5</v>
      </c>
      <c r="EH25" s="64">
        <f>41+12</f>
        <v>53</v>
      </c>
      <c r="EI25" s="65">
        <f>41+12</f>
        <v>53</v>
      </c>
      <c r="EJ25" s="135">
        <f t="shared" si="14"/>
        <v>0</v>
      </c>
    </row>
    <row r="26" spans="1:141" ht="17.25" thickTop="1" thickBot="1">
      <c r="A26" s="13">
        <v>19</v>
      </c>
      <c r="B26" s="70" t="s">
        <v>60</v>
      </c>
      <c r="C26" s="51">
        <v>1</v>
      </c>
      <c r="D26" s="68"/>
      <c r="E26" s="51"/>
      <c r="F26" s="68">
        <v>1</v>
      </c>
      <c r="G26" s="53">
        <v>1</v>
      </c>
      <c r="H26" s="68"/>
      <c r="I26" s="51">
        <v>1</v>
      </c>
      <c r="J26" s="68"/>
      <c r="K26" s="51">
        <v>1</v>
      </c>
      <c r="L26" s="68"/>
      <c r="M26" s="51">
        <v>1</v>
      </c>
      <c r="N26" s="68"/>
      <c r="O26" s="51"/>
      <c r="P26" s="68">
        <v>1</v>
      </c>
      <c r="Q26" s="51">
        <v>1</v>
      </c>
      <c r="R26" s="68"/>
      <c r="S26" s="51">
        <v>1</v>
      </c>
      <c r="T26" s="68"/>
      <c r="U26" s="51">
        <v>1</v>
      </c>
      <c r="V26" s="68"/>
      <c r="W26" s="51">
        <v>1</v>
      </c>
      <c r="X26" s="68"/>
      <c r="Y26" s="51">
        <v>1</v>
      </c>
      <c r="Z26" s="68"/>
      <c r="AA26" s="51">
        <v>1</v>
      </c>
      <c r="AB26" s="68"/>
      <c r="AC26" s="51">
        <v>1</v>
      </c>
      <c r="AD26" s="68"/>
      <c r="AE26" s="51">
        <v>1</v>
      </c>
      <c r="AF26" s="68"/>
      <c r="AG26" s="51"/>
      <c r="AH26" s="68">
        <v>1</v>
      </c>
      <c r="AI26" s="51"/>
      <c r="AJ26" s="68">
        <v>1</v>
      </c>
      <c r="AK26" s="53"/>
      <c r="AL26" s="68">
        <v>1</v>
      </c>
      <c r="AM26" s="53">
        <v>1</v>
      </c>
      <c r="AN26" s="68"/>
      <c r="AO26" s="53"/>
      <c r="AP26" s="68">
        <v>1</v>
      </c>
      <c r="AQ26" s="53"/>
      <c r="AR26" s="68">
        <v>1</v>
      </c>
      <c r="AS26" s="53"/>
      <c r="AT26" s="68">
        <v>1</v>
      </c>
      <c r="AU26" s="53"/>
      <c r="AV26" s="68">
        <v>1</v>
      </c>
      <c r="AW26" s="53"/>
      <c r="AX26" s="68">
        <v>1</v>
      </c>
      <c r="AY26" s="53"/>
      <c r="AZ26" s="68">
        <v>1</v>
      </c>
      <c r="BA26" s="117"/>
      <c r="BB26" s="68">
        <v>1</v>
      </c>
      <c r="BC26" s="51"/>
      <c r="BD26" s="68">
        <v>1</v>
      </c>
      <c r="BE26" s="116"/>
      <c r="BF26" s="68">
        <v>1</v>
      </c>
      <c r="BG26" s="115"/>
      <c r="BH26" s="68">
        <v>1</v>
      </c>
      <c r="BI26" s="113"/>
      <c r="BJ26" s="68">
        <v>1</v>
      </c>
      <c r="BK26" s="115"/>
      <c r="BL26" s="68">
        <v>1</v>
      </c>
      <c r="BM26" s="113"/>
      <c r="BN26" s="68">
        <v>1</v>
      </c>
      <c r="BO26" s="115"/>
      <c r="BP26" s="68">
        <v>1</v>
      </c>
      <c r="BQ26" s="113"/>
      <c r="BR26" s="68">
        <v>1</v>
      </c>
      <c r="BS26" s="115"/>
      <c r="BT26" s="68">
        <v>1</v>
      </c>
      <c r="BU26" s="118"/>
      <c r="BV26" s="68">
        <v>1</v>
      </c>
      <c r="BW26" s="117"/>
      <c r="BX26" s="68">
        <v>1</v>
      </c>
      <c r="BY26" s="117"/>
      <c r="BZ26" s="68">
        <v>1</v>
      </c>
      <c r="CA26" s="117"/>
      <c r="CB26" s="68">
        <v>1</v>
      </c>
      <c r="CC26" s="117"/>
      <c r="CD26" s="68">
        <v>1</v>
      </c>
      <c r="CE26" s="118"/>
      <c r="CF26" s="68"/>
      <c r="CG26" s="118"/>
      <c r="CH26" s="68"/>
      <c r="CI26" s="118"/>
      <c r="CJ26" s="68"/>
      <c r="CK26" s="118"/>
      <c r="CL26" s="68"/>
      <c r="CM26" s="118"/>
      <c r="CN26" s="68"/>
      <c r="CO26" s="118"/>
      <c r="CP26" s="68"/>
      <c r="CQ26" s="118"/>
      <c r="CR26" s="68"/>
      <c r="CS26" s="118"/>
      <c r="CT26" s="68"/>
      <c r="CU26" s="118"/>
      <c r="CV26" s="68"/>
      <c r="CW26" s="118"/>
      <c r="CX26" s="68"/>
      <c r="CY26" s="118"/>
      <c r="CZ26" s="68"/>
      <c r="DA26" s="118"/>
      <c r="DB26" s="68"/>
      <c r="DC26" s="118"/>
      <c r="DD26" s="68"/>
      <c r="DE26" s="118"/>
      <c r="DF26" s="68"/>
      <c r="DG26" s="118"/>
      <c r="DH26" s="68"/>
      <c r="DI26" s="118"/>
      <c r="DJ26" s="68"/>
      <c r="DK26" s="118"/>
      <c r="DL26" s="68"/>
      <c r="DM26" s="118"/>
      <c r="DN26" s="68"/>
      <c r="DO26" s="118"/>
      <c r="DP26" s="68"/>
      <c r="DQ26" s="118"/>
      <c r="DR26" s="68"/>
      <c r="DS26" s="54">
        <f t="shared" si="1"/>
        <v>2</v>
      </c>
      <c r="DT26" s="55">
        <f t="shared" si="2"/>
        <v>1</v>
      </c>
      <c r="DU26" s="56">
        <f t="shared" si="3"/>
        <v>12</v>
      </c>
      <c r="DV26" s="57">
        <f t="shared" si="4"/>
        <v>4</v>
      </c>
      <c r="DW26" s="58">
        <f t="shared" si="5"/>
        <v>0</v>
      </c>
      <c r="DX26" s="59">
        <f t="shared" si="6"/>
        <v>15</v>
      </c>
      <c r="DY26" s="58">
        <f t="shared" si="7"/>
        <v>0</v>
      </c>
      <c r="DZ26" s="59">
        <f t="shared" si="8"/>
        <v>6</v>
      </c>
      <c r="EA26" s="58"/>
      <c r="EB26" s="59"/>
      <c r="EC26" s="60">
        <f t="shared" si="9"/>
        <v>14</v>
      </c>
      <c r="ED26" s="61">
        <f t="shared" si="10"/>
        <v>26</v>
      </c>
      <c r="EE26" s="62">
        <f t="shared" si="11"/>
        <v>40</v>
      </c>
      <c r="EF26" s="63">
        <f t="shared" si="12"/>
        <v>35</v>
      </c>
      <c r="EG26" s="63">
        <f t="shared" si="13"/>
        <v>65</v>
      </c>
      <c r="EH26" s="64">
        <f>30+20</f>
        <v>50</v>
      </c>
      <c r="EI26" s="65">
        <f>18+20</f>
        <v>38</v>
      </c>
      <c r="EJ26" s="135">
        <f t="shared" si="14"/>
        <v>24</v>
      </c>
    </row>
    <row r="27" spans="1:141" ht="17.25" thickTop="1" thickBot="1">
      <c r="A27" s="13">
        <v>20</v>
      </c>
      <c r="B27" s="70" t="s">
        <v>61</v>
      </c>
      <c r="C27" s="51">
        <v>1</v>
      </c>
      <c r="D27" s="68"/>
      <c r="E27" s="51">
        <v>1</v>
      </c>
      <c r="F27" s="68"/>
      <c r="G27" s="53">
        <v>1</v>
      </c>
      <c r="H27" s="68"/>
      <c r="I27" s="51">
        <v>1</v>
      </c>
      <c r="J27" s="68"/>
      <c r="K27" s="51">
        <v>1</v>
      </c>
      <c r="L27" s="68"/>
      <c r="M27" s="51">
        <v>1</v>
      </c>
      <c r="N27" s="68"/>
      <c r="O27" s="51">
        <v>1</v>
      </c>
      <c r="P27" s="68"/>
      <c r="Q27" s="51">
        <v>1</v>
      </c>
      <c r="R27" s="68"/>
      <c r="S27" s="51">
        <v>1</v>
      </c>
      <c r="T27" s="68"/>
      <c r="U27" s="51">
        <v>1</v>
      </c>
      <c r="V27" s="68"/>
      <c r="W27" s="51">
        <v>1</v>
      </c>
      <c r="X27" s="68"/>
      <c r="Y27" s="51">
        <v>1</v>
      </c>
      <c r="Z27" s="68"/>
      <c r="AA27" s="51">
        <v>1</v>
      </c>
      <c r="AB27" s="68"/>
      <c r="AC27" s="51">
        <v>1</v>
      </c>
      <c r="AD27" s="68"/>
      <c r="AE27" s="51">
        <v>1</v>
      </c>
      <c r="AF27" s="68"/>
      <c r="AG27" s="51">
        <v>1</v>
      </c>
      <c r="AH27" s="68"/>
      <c r="AI27" s="51">
        <v>1</v>
      </c>
      <c r="AJ27" s="68"/>
      <c r="AK27" s="53">
        <v>1</v>
      </c>
      <c r="AL27" s="68"/>
      <c r="AM27" s="53">
        <v>1</v>
      </c>
      <c r="AN27" s="68"/>
      <c r="AO27" s="53">
        <v>1</v>
      </c>
      <c r="AP27" s="68"/>
      <c r="AQ27" s="53">
        <v>1</v>
      </c>
      <c r="AR27" s="68"/>
      <c r="AS27" s="53">
        <v>1</v>
      </c>
      <c r="AT27" s="68"/>
      <c r="AU27" s="53">
        <v>1</v>
      </c>
      <c r="AV27" s="68"/>
      <c r="AW27" s="53">
        <v>1</v>
      </c>
      <c r="AX27" s="68"/>
      <c r="AY27" s="53">
        <v>1</v>
      </c>
      <c r="AZ27" s="68"/>
      <c r="BA27" s="117"/>
      <c r="BB27" s="68">
        <v>1</v>
      </c>
      <c r="BC27" s="51">
        <v>1</v>
      </c>
      <c r="BD27" s="68"/>
      <c r="BE27" s="116">
        <v>1</v>
      </c>
      <c r="BF27" s="68"/>
      <c r="BG27" s="115">
        <v>1</v>
      </c>
      <c r="BH27" s="68"/>
      <c r="BI27" s="113">
        <v>1</v>
      </c>
      <c r="BJ27" s="68"/>
      <c r="BK27" s="115">
        <v>1</v>
      </c>
      <c r="BL27" s="68"/>
      <c r="BM27" s="113">
        <v>1</v>
      </c>
      <c r="BN27" s="68"/>
      <c r="BO27" s="115">
        <v>1</v>
      </c>
      <c r="BP27" s="68"/>
      <c r="BQ27" s="113">
        <v>1</v>
      </c>
      <c r="BR27" s="68"/>
      <c r="BS27" s="115">
        <v>1</v>
      </c>
      <c r="BT27" s="68"/>
      <c r="BU27" s="118">
        <v>1</v>
      </c>
      <c r="BV27" s="68"/>
      <c r="BW27" s="117">
        <v>1</v>
      </c>
      <c r="BX27" s="68"/>
      <c r="BY27" s="117">
        <v>1</v>
      </c>
      <c r="BZ27" s="68"/>
      <c r="CA27" s="117"/>
      <c r="CB27" s="68">
        <v>1</v>
      </c>
      <c r="CC27" s="117"/>
      <c r="CD27" s="68">
        <v>1</v>
      </c>
      <c r="CE27" s="118"/>
      <c r="CF27" s="68"/>
      <c r="CG27" s="118"/>
      <c r="CH27" s="68"/>
      <c r="CI27" s="118"/>
      <c r="CJ27" s="68"/>
      <c r="CK27" s="118"/>
      <c r="CL27" s="68"/>
      <c r="CM27" s="118"/>
      <c r="CN27" s="68"/>
      <c r="CO27" s="118"/>
      <c r="CP27" s="68"/>
      <c r="CQ27" s="118"/>
      <c r="CR27" s="68"/>
      <c r="CS27" s="118"/>
      <c r="CT27" s="68"/>
      <c r="CU27" s="118"/>
      <c r="CV27" s="68"/>
      <c r="CW27" s="118"/>
      <c r="CX27" s="68"/>
      <c r="CY27" s="118"/>
      <c r="CZ27" s="68"/>
      <c r="DA27" s="118"/>
      <c r="DB27" s="68"/>
      <c r="DC27" s="118"/>
      <c r="DD27" s="68"/>
      <c r="DE27" s="118"/>
      <c r="DF27" s="68"/>
      <c r="DG27" s="118"/>
      <c r="DH27" s="68"/>
      <c r="DI27" s="118"/>
      <c r="DJ27" s="68"/>
      <c r="DK27" s="118"/>
      <c r="DL27" s="68"/>
      <c r="DM27" s="118"/>
      <c r="DN27" s="68"/>
      <c r="DO27" s="118"/>
      <c r="DP27" s="68"/>
      <c r="DQ27" s="118"/>
      <c r="DR27" s="68"/>
      <c r="DS27" s="54">
        <f t="shared" si="1"/>
        <v>3</v>
      </c>
      <c r="DT27" s="55">
        <f t="shared" si="2"/>
        <v>0</v>
      </c>
      <c r="DU27" s="56">
        <f t="shared" si="3"/>
        <v>16</v>
      </c>
      <c r="DV27" s="57">
        <f t="shared" si="4"/>
        <v>0</v>
      </c>
      <c r="DW27" s="58">
        <f t="shared" si="5"/>
        <v>14</v>
      </c>
      <c r="DX27" s="59">
        <f t="shared" si="6"/>
        <v>1</v>
      </c>
      <c r="DY27" s="58">
        <f t="shared" si="7"/>
        <v>4</v>
      </c>
      <c r="DZ27" s="59">
        <f t="shared" si="8"/>
        <v>2</v>
      </c>
      <c r="EA27" s="58"/>
      <c r="EB27" s="59"/>
      <c r="EC27" s="60">
        <f t="shared" si="9"/>
        <v>37</v>
      </c>
      <c r="ED27" s="61">
        <f t="shared" si="10"/>
        <v>3</v>
      </c>
      <c r="EE27" s="62">
        <f t="shared" si="11"/>
        <v>40</v>
      </c>
      <c r="EF27" s="63">
        <f t="shared" si="12"/>
        <v>92.5</v>
      </c>
      <c r="EG27" s="63">
        <f t="shared" si="13"/>
        <v>7.5</v>
      </c>
      <c r="EH27" s="64">
        <f>13+9</f>
        <v>22</v>
      </c>
      <c r="EI27" s="65">
        <v>0</v>
      </c>
      <c r="EJ27" s="135">
        <f t="shared" si="14"/>
        <v>100</v>
      </c>
      <c r="EK27" s="73"/>
    </row>
    <row r="28" spans="1:141" ht="17.25" thickTop="1" thickBot="1">
      <c r="A28" s="13">
        <v>21</v>
      </c>
      <c r="B28" s="70" t="s">
        <v>62</v>
      </c>
      <c r="C28" s="51">
        <v>1</v>
      </c>
      <c r="D28" s="68"/>
      <c r="E28" s="51">
        <v>1</v>
      </c>
      <c r="F28" s="68"/>
      <c r="G28" s="53">
        <v>1</v>
      </c>
      <c r="H28" s="68"/>
      <c r="I28" s="51">
        <v>1</v>
      </c>
      <c r="J28" s="68"/>
      <c r="K28" s="51">
        <v>1</v>
      </c>
      <c r="L28" s="68"/>
      <c r="M28" s="51">
        <v>1</v>
      </c>
      <c r="N28" s="68"/>
      <c r="O28" s="51">
        <v>1</v>
      </c>
      <c r="P28" s="68"/>
      <c r="Q28" s="51">
        <v>1</v>
      </c>
      <c r="R28" s="68"/>
      <c r="S28" s="51">
        <v>1</v>
      </c>
      <c r="T28" s="68"/>
      <c r="U28" s="51">
        <v>1</v>
      </c>
      <c r="V28" s="68"/>
      <c r="W28" s="51">
        <v>1</v>
      </c>
      <c r="X28" s="68"/>
      <c r="Y28" s="51">
        <v>1</v>
      </c>
      <c r="Z28" s="68"/>
      <c r="AA28" s="51">
        <v>1</v>
      </c>
      <c r="AB28" s="68"/>
      <c r="AC28" s="51">
        <v>1</v>
      </c>
      <c r="AD28" s="68"/>
      <c r="AE28" s="51">
        <v>1</v>
      </c>
      <c r="AF28" s="68"/>
      <c r="AG28" s="51">
        <v>1</v>
      </c>
      <c r="AH28" s="68"/>
      <c r="AI28" s="51">
        <v>1</v>
      </c>
      <c r="AJ28" s="68"/>
      <c r="AK28" s="53">
        <v>1</v>
      </c>
      <c r="AL28" s="68"/>
      <c r="AM28" s="53">
        <v>1</v>
      </c>
      <c r="AN28" s="68"/>
      <c r="AO28" s="53">
        <v>1</v>
      </c>
      <c r="AP28" s="68"/>
      <c r="AQ28" s="53">
        <v>1</v>
      </c>
      <c r="AR28" s="68"/>
      <c r="AS28" s="53">
        <v>1</v>
      </c>
      <c r="AT28" s="68"/>
      <c r="AU28" s="53"/>
      <c r="AV28" s="68">
        <v>1</v>
      </c>
      <c r="AW28" s="53">
        <v>1</v>
      </c>
      <c r="AX28" s="68"/>
      <c r="AY28" s="53">
        <v>1</v>
      </c>
      <c r="AZ28" s="68"/>
      <c r="BA28" s="117">
        <v>1</v>
      </c>
      <c r="BB28" s="68"/>
      <c r="BC28" s="51">
        <v>1</v>
      </c>
      <c r="BD28" s="68"/>
      <c r="BE28" s="116">
        <v>1</v>
      </c>
      <c r="BF28" s="68"/>
      <c r="BG28" s="115">
        <v>1</v>
      </c>
      <c r="BH28" s="68"/>
      <c r="BI28" s="113">
        <v>1</v>
      </c>
      <c r="BJ28" s="68"/>
      <c r="BK28" s="115">
        <v>1</v>
      </c>
      <c r="BL28" s="68"/>
      <c r="BM28" s="113">
        <v>1</v>
      </c>
      <c r="BN28" s="68"/>
      <c r="BO28" s="115">
        <v>1</v>
      </c>
      <c r="BP28" s="68"/>
      <c r="BQ28" s="113">
        <v>1</v>
      </c>
      <c r="BR28" s="68"/>
      <c r="BS28" s="115">
        <v>1</v>
      </c>
      <c r="BT28" s="68"/>
      <c r="BU28" s="118">
        <v>1</v>
      </c>
      <c r="BV28" s="68"/>
      <c r="BW28" s="117">
        <v>1</v>
      </c>
      <c r="BX28" s="68"/>
      <c r="BY28" s="117">
        <v>1</v>
      </c>
      <c r="BZ28" s="68"/>
      <c r="CA28" s="117">
        <v>1</v>
      </c>
      <c r="CB28" s="68"/>
      <c r="CC28" s="117">
        <v>1</v>
      </c>
      <c r="CD28" s="68"/>
      <c r="CE28" s="118"/>
      <c r="CF28" s="68"/>
      <c r="CG28" s="118"/>
      <c r="CH28" s="68"/>
      <c r="CI28" s="118"/>
      <c r="CJ28" s="68"/>
      <c r="CK28" s="118"/>
      <c r="CL28" s="68"/>
      <c r="CM28" s="118"/>
      <c r="CN28" s="68"/>
      <c r="CO28" s="118"/>
      <c r="CP28" s="68"/>
      <c r="CQ28" s="118"/>
      <c r="CR28" s="68"/>
      <c r="CS28" s="118"/>
      <c r="CT28" s="68"/>
      <c r="CU28" s="118"/>
      <c r="CV28" s="68"/>
      <c r="CW28" s="118"/>
      <c r="CX28" s="68"/>
      <c r="CY28" s="118"/>
      <c r="CZ28" s="68"/>
      <c r="DA28" s="118"/>
      <c r="DB28" s="68"/>
      <c r="DC28" s="118"/>
      <c r="DD28" s="68"/>
      <c r="DE28" s="118"/>
      <c r="DF28" s="68"/>
      <c r="DG28" s="118"/>
      <c r="DH28" s="68"/>
      <c r="DI28" s="118"/>
      <c r="DJ28" s="68"/>
      <c r="DK28" s="118"/>
      <c r="DL28" s="68"/>
      <c r="DM28" s="118"/>
      <c r="DN28" s="68"/>
      <c r="DO28" s="118"/>
      <c r="DP28" s="68"/>
      <c r="DQ28" s="118"/>
      <c r="DR28" s="68"/>
      <c r="DS28" s="54">
        <f t="shared" si="1"/>
        <v>3</v>
      </c>
      <c r="DT28" s="55">
        <f t="shared" si="2"/>
        <v>0</v>
      </c>
      <c r="DU28" s="56">
        <f t="shared" si="3"/>
        <v>16</v>
      </c>
      <c r="DV28" s="57">
        <f t="shared" si="4"/>
        <v>0</v>
      </c>
      <c r="DW28" s="58">
        <f t="shared" si="5"/>
        <v>14</v>
      </c>
      <c r="DX28" s="59">
        <f t="shared" si="6"/>
        <v>1</v>
      </c>
      <c r="DY28" s="58">
        <f t="shared" si="7"/>
        <v>6</v>
      </c>
      <c r="DZ28" s="59">
        <f t="shared" si="8"/>
        <v>0</v>
      </c>
      <c r="EA28" s="58"/>
      <c r="EB28" s="59"/>
      <c r="EC28" s="60">
        <f t="shared" si="9"/>
        <v>39</v>
      </c>
      <c r="ED28" s="61">
        <f t="shared" si="10"/>
        <v>1</v>
      </c>
      <c r="EE28" s="62">
        <f t="shared" si="11"/>
        <v>40</v>
      </c>
      <c r="EF28" s="63">
        <f t="shared" si="12"/>
        <v>97.5</v>
      </c>
      <c r="EG28" s="63">
        <f t="shared" si="13"/>
        <v>2.5</v>
      </c>
      <c r="EH28" s="64">
        <v>88</v>
      </c>
      <c r="EI28" s="65">
        <v>0</v>
      </c>
      <c r="EJ28" s="135">
        <f t="shared" si="14"/>
        <v>100</v>
      </c>
    </row>
    <row r="29" spans="1:141" ht="17.25" thickTop="1" thickBot="1">
      <c r="A29" s="13">
        <v>22</v>
      </c>
      <c r="B29" s="70" t="s">
        <v>63</v>
      </c>
      <c r="C29" s="51">
        <v>1</v>
      </c>
      <c r="D29" s="68"/>
      <c r="E29" s="51">
        <v>1</v>
      </c>
      <c r="F29" s="68"/>
      <c r="G29" s="53">
        <v>1</v>
      </c>
      <c r="H29" s="68"/>
      <c r="I29" s="51">
        <v>1</v>
      </c>
      <c r="J29" s="68"/>
      <c r="K29" s="51"/>
      <c r="L29" s="68">
        <v>1</v>
      </c>
      <c r="M29" s="51">
        <v>1</v>
      </c>
      <c r="N29" s="68"/>
      <c r="O29" s="51">
        <v>1</v>
      </c>
      <c r="P29" s="68"/>
      <c r="Q29" s="51">
        <v>1</v>
      </c>
      <c r="R29" s="68"/>
      <c r="S29" s="51">
        <v>1</v>
      </c>
      <c r="T29" s="68"/>
      <c r="U29" s="51">
        <v>1</v>
      </c>
      <c r="V29" s="68"/>
      <c r="W29" s="51">
        <v>1</v>
      </c>
      <c r="X29" s="68"/>
      <c r="Y29" s="51"/>
      <c r="Z29" s="68">
        <v>1</v>
      </c>
      <c r="AA29" s="51">
        <v>1</v>
      </c>
      <c r="AB29" s="68"/>
      <c r="AC29" s="51">
        <v>1</v>
      </c>
      <c r="AD29" s="68"/>
      <c r="AE29" s="51">
        <v>1</v>
      </c>
      <c r="AF29" s="68"/>
      <c r="AG29" s="51"/>
      <c r="AH29" s="68">
        <v>1</v>
      </c>
      <c r="AI29" s="51"/>
      <c r="AJ29" s="68">
        <v>1</v>
      </c>
      <c r="AK29" s="53">
        <v>1</v>
      </c>
      <c r="AL29" s="68"/>
      <c r="AM29" s="53">
        <v>1</v>
      </c>
      <c r="AN29" s="68"/>
      <c r="AO29" s="53"/>
      <c r="AP29" s="68">
        <v>1</v>
      </c>
      <c r="AQ29" s="53">
        <v>1</v>
      </c>
      <c r="AR29" s="68"/>
      <c r="AS29" s="53">
        <v>1</v>
      </c>
      <c r="AT29" s="68"/>
      <c r="AU29" s="53">
        <v>1</v>
      </c>
      <c r="AV29" s="68"/>
      <c r="AW29" s="53"/>
      <c r="AX29" s="68">
        <v>1</v>
      </c>
      <c r="AY29" s="53">
        <v>1</v>
      </c>
      <c r="AZ29" s="68"/>
      <c r="BA29" s="117">
        <v>1</v>
      </c>
      <c r="BB29" s="68"/>
      <c r="BC29" s="51">
        <v>1</v>
      </c>
      <c r="BD29" s="68"/>
      <c r="BE29" s="116"/>
      <c r="BF29" s="68">
        <v>1</v>
      </c>
      <c r="BG29" s="115">
        <v>1</v>
      </c>
      <c r="BH29" s="68"/>
      <c r="BI29" s="113"/>
      <c r="BJ29" s="68">
        <v>1</v>
      </c>
      <c r="BK29" s="115"/>
      <c r="BL29" s="68">
        <v>1</v>
      </c>
      <c r="BM29" s="113"/>
      <c r="BN29" s="68">
        <v>1</v>
      </c>
      <c r="BO29" s="115">
        <v>1</v>
      </c>
      <c r="BP29" s="68"/>
      <c r="BQ29" s="113">
        <v>1</v>
      </c>
      <c r="BR29" s="68"/>
      <c r="BS29" s="115">
        <v>1</v>
      </c>
      <c r="BT29" s="68"/>
      <c r="BU29" s="118">
        <v>1</v>
      </c>
      <c r="BV29" s="68"/>
      <c r="BW29" s="117"/>
      <c r="BX29" s="68">
        <v>1</v>
      </c>
      <c r="BY29" s="117"/>
      <c r="BZ29" s="68">
        <v>1</v>
      </c>
      <c r="CA29" s="117"/>
      <c r="CB29" s="68">
        <v>1</v>
      </c>
      <c r="CC29" s="117"/>
      <c r="CD29" s="68">
        <v>1</v>
      </c>
      <c r="CE29" s="118"/>
      <c r="CF29" s="68"/>
      <c r="CG29" s="118"/>
      <c r="CH29" s="68"/>
      <c r="CI29" s="118"/>
      <c r="CJ29" s="68"/>
      <c r="CK29" s="118"/>
      <c r="CL29" s="68"/>
      <c r="CM29" s="118"/>
      <c r="CN29" s="68"/>
      <c r="CO29" s="118"/>
      <c r="CP29" s="68"/>
      <c r="CQ29" s="118"/>
      <c r="CR29" s="68"/>
      <c r="CS29" s="118"/>
      <c r="CT29" s="68"/>
      <c r="CU29" s="118"/>
      <c r="CV29" s="68"/>
      <c r="CW29" s="118"/>
      <c r="CX29" s="68"/>
      <c r="CY29" s="118"/>
      <c r="CZ29" s="68"/>
      <c r="DA29" s="118"/>
      <c r="DB29" s="68"/>
      <c r="DC29" s="118"/>
      <c r="DD29" s="68"/>
      <c r="DE29" s="118"/>
      <c r="DF29" s="68"/>
      <c r="DG29" s="118"/>
      <c r="DH29" s="68"/>
      <c r="DI29" s="118"/>
      <c r="DJ29" s="68"/>
      <c r="DK29" s="118"/>
      <c r="DL29" s="68"/>
      <c r="DM29" s="118"/>
      <c r="DN29" s="68"/>
      <c r="DO29" s="118"/>
      <c r="DP29" s="68"/>
      <c r="DQ29" s="118"/>
      <c r="DR29" s="68"/>
      <c r="DS29" s="54">
        <f t="shared" si="1"/>
        <v>3</v>
      </c>
      <c r="DT29" s="55">
        <f t="shared" si="2"/>
        <v>0</v>
      </c>
      <c r="DU29" s="56">
        <f t="shared" si="3"/>
        <v>12</v>
      </c>
      <c r="DV29" s="57">
        <f t="shared" si="4"/>
        <v>4</v>
      </c>
      <c r="DW29" s="58">
        <f t="shared" si="5"/>
        <v>9</v>
      </c>
      <c r="DX29" s="59">
        <f t="shared" si="6"/>
        <v>6</v>
      </c>
      <c r="DY29" s="58">
        <f t="shared" si="7"/>
        <v>2</v>
      </c>
      <c r="DZ29" s="59">
        <f t="shared" si="8"/>
        <v>4</v>
      </c>
      <c r="EA29" s="58"/>
      <c r="EB29" s="59"/>
      <c r="EC29" s="60">
        <f t="shared" si="9"/>
        <v>26</v>
      </c>
      <c r="ED29" s="61">
        <f t="shared" si="10"/>
        <v>14</v>
      </c>
      <c r="EE29" s="62">
        <f t="shared" si="11"/>
        <v>40</v>
      </c>
      <c r="EF29" s="63">
        <f t="shared" si="12"/>
        <v>65</v>
      </c>
      <c r="EG29" s="63">
        <f t="shared" si="13"/>
        <v>35</v>
      </c>
      <c r="EH29" s="64">
        <f>8+2</f>
        <v>10</v>
      </c>
      <c r="EI29" s="65">
        <f>5+2</f>
        <v>7</v>
      </c>
      <c r="EJ29" s="135">
        <f t="shared" si="14"/>
        <v>30</v>
      </c>
    </row>
    <row r="30" spans="1:141" ht="17.25" thickTop="1" thickBot="1">
      <c r="A30" s="13">
        <v>23</v>
      </c>
      <c r="B30" s="70" t="s">
        <v>64</v>
      </c>
      <c r="C30" s="51">
        <v>1</v>
      </c>
      <c r="D30" s="68"/>
      <c r="E30" s="51">
        <v>1</v>
      </c>
      <c r="F30" s="68"/>
      <c r="G30" s="53"/>
      <c r="H30" s="68">
        <v>1</v>
      </c>
      <c r="I30" s="51"/>
      <c r="J30" s="68">
        <v>1</v>
      </c>
      <c r="K30" s="51"/>
      <c r="L30" s="68">
        <v>1</v>
      </c>
      <c r="M30" s="51"/>
      <c r="N30" s="68">
        <v>1</v>
      </c>
      <c r="O30" s="51"/>
      <c r="P30" s="68">
        <v>1</v>
      </c>
      <c r="Q30" s="51"/>
      <c r="R30" s="68">
        <v>1</v>
      </c>
      <c r="S30" s="51">
        <v>1</v>
      </c>
      <c r="T30" s="68"/>
      <c r="U30" s="51"/>
      <c r="V30" s="68">
        <v>1</v>
      </c>
      <c r="W30" s="51">
        <v>1</v>
      </c>
      <c r="X30" s="68"/>
      <c r="Y30" s="51"/>
      <c r="Z30" s="68">
        <v>1</v>
      </c>
      <c r="AA30" s="51">
        <v>1</v>
      </c>
      <c r="AB30" s="68"/>
      <c r="AC30" s="51"/>
      <c r="AD30" s="68">
        <v>1</v>
      </c>
      <c r="AE30" s="51">
        <v>1</v>
      </c>
      <c r="AF30" s="68"/>
      <c r="AG30" s="51">
        <v>1</v>
      </c>
      <c r="AH30" s="68"/>
      <c r="AI30" s="51"/>
      <c r="AJ30" s="68">
        <v>1</v>
      </c>
      <c r="AK30" s="53"/>
      <c r="AL30" s="68">
        <v>1</v>
      </c>
      <c r="AM30" s="53"/>
      <c r="AN30" s="68">
        <v>1</v>
      </c>
      <c r="AO30" s="53"/>
      <c r="AP30" s="68">
        <v>1</v>
      </c>
      <c r="AQ30" s="53">
        <v>1</v>
      </c>
      <c r="AR30" s="68"/>
      <c r="AS30" s="53">
        <v>1</v>
      </c>
      <c r="AT30" s="68"/>
      <c r="AU30" s="53">
        <v>1</v>
      </c>
      <c r="AV30" s="68"/>
      <c r="AW30" s="53"/>
      <c r="AX30" s="68">
        <v>1</v>
      </c>
      <c r="AY30" s="53"/>
      <c r="AZ30" s="68">
        <v>1</v>
      </c>
      <c r="BA30" s="117"/>
      <c r="BB30" s="68">
        <v>1</v>
      </c>
      <c r="BC30" s="51">
        <v>1</v>
      </c>
      <c r="BD30" s="68"/>
      <c r="BE30" s="116"/>
      <c r="BF30" s="68">
        <v>1</v>
      </c>
      <c r="BG30" s="115">
        <v>1</v>
      </c>
      <c r="BH30" s="68"/>
      <c r="BI30" s="113"/>
      <c r="BJ30" s="68">
        <v>1</v>
      </c>
      <c r="BK30" s="115">
        <v>1</v>
      </c>
      <c r="BL30" s="68"/>
      <c r="BM30" s="113">
        <v>1</v>
      </c>
      <c r="BN30" s="68"/>
      <c r="BO30" s="115">
        <v>1</v>
      </c>
      <c r="BP30" s="68"/>
      <c r="BQ30" s="113"/>
      <c r="BR30" s="68">
        <v>1</v>
      </c>
      <c r="BS30" s="115">
        <v>1</v>
      </c>
      <c r="BT30" s="68"/>
      <c r="BU30" s="118"/>
      <c r="BV30" s="68">
        <v>1</v>
      </c>
      <c r="BW30" s="117"/>
      <c r="BX30" s="68">
        <v>1</v>
      </c>
      <c r="BY30" s="117"/>
      <c r="BZ30" s="68">
        <v>1</v>
      </c>
      <c r="CA30" s="117"/>
      <c r="CB30" s="68">
        <v>1</v>
      </c>
      <c r="CC30" s="117">
        <v>1</v>
      </c>
      <c r="CD30" s="68"/>
      <c r="CE30" s="118"/>
      <c r="CF30" s="68"/>
      <c r="CG30" s="118"/>
      <c r="CH30" s="68"/>
      <c r="CI30" s="118"/>
      <c r="CJ30" s="68"/>
      <c r="CK30" s="118"/>
      <c r="CL30" s="68"/>
      <c r="CM30" s="118"/>
      <c r="CN30" s="68"/>
      <c r="CO30" s="118"/>
      <c r="CP30" s="68"/>
      <c r="CQ30" s="118"/>
      <c r="CR30" s="68"/>
      <c r="CS30" s="118"/>
      <c r="CT30" s="68"/>
      <c r="CU30" s="118"/>
      <c r="CV30" s="68"/>
      <c r="CW30" s="118"/>
      <c r="CX30" s="68"/>
      <c r="CY30" s="118"/>
      <c r="CZ30" s="68"/>
      <c r="DA30" s="118"/>
      <c r="DB30" s="68"/>
      <c r="DC30" s="118"/>
      <c r="DD30" s="68"/>
      <c r="DE30" s="118"/>
      <c r="DF30" s="68"/>
      <c r="DG30" s="118"/>
      <c r="DH30" s="68"/>
      <c r="DI30" s="118"/>
      <c r="DJ30" s="68"/>
      <c r="DK30" s="118"/>
      <c r="DL30" s="68"/>
      <c r="DM30" s="118"/>
      <c r="DN30" s="68"/>
      <c r="DO30" s="118"/>
      <c r="DP30" s="68"/>
      <c r="DQ30" s="118"/>
      <c r="DR30" s="68"/>
      <c r="DS30" s="54">
        <f t="shared" si="1"/>
        <v>2</v>
      </c>
      <c r="DT30" s="55">
        <f t="shared" si="2"/>
        <v>1</v>
      </c>
      <c r="DU30" s="56">
        <f t="shared" si="3"/>
        <v>5</v>
      </c>
      <c r="DV30" s="57">
        <f t="shared" si="4"/>
        <v>11</v>
      </c>
      <c r="DW30" s="58">
        <f t="shared" si="5"/>
        <v>8</v>
      </c>
      <c r="DX30" s="59">
        <f t="shared" si="6"/>
        <v>7</v>
      </c>
      <c r="DY30" s="58">
        <f t="shared" si="7"/>
        <v>2</v>
      </c>
      <c r="DZ30" s="59">
        <f t="shared" si="8"/>
        <v>4</v>
      </c>
      <c r="EA30" s="58"/>
      <c r="EB30" s="59"/>
      <c r="EC30" s="60">
        <f t="shared" si="9"/>
        <v>17</v>
      </c>
      <c r="ED30" s="61">
        <f t="shared" si="10"/>
        <v>23</v>
      </c>
      <c r="EE30" s="62">
        <f t="shared" si="11"/>
        <v>40</v>
      </c>
      <c r="EF30" s="63">
        <f t="shared" si="12"/>
        <v>42.5</v>
      </c>
      <c r="EG30" s="63">
        <f t="shared" si="13"/>
        <v>57.5</v>
      </c>
      <c r="EH30" s="64">
        <f>21+8</f>
        <v>29</v>
      </c>
      <c r="EI30" s="65">
        <f>10+3</f>
        <v>13</v>
      </c>
      <c r="EJ30" s="135">
        <f t="shared" si="14"/>
        <v>55.172413793103445</v>
      </c>
    </row>
    <row r="31" spans="1:141" ht="17.25" thickTop="1" thickBot="1">
      <c r="A31" s="13">
        <v>24</v>
      </c>
      <c r="B31" s="70" t="s">
        <v>65</v>
      </c>
      <c r="C31" s="51">
        <v>1</v>
      </c>
      <c r="D31" s="68"/>
      <c r="E31" s="51">
        <v>1</v>
      </c>
      <c r="F31" s="68"/>
      <c r="G31" s="53">
        <v>1</v>
      </c>
      <c r="H31" s="68"/>
      <c r="I31" s="51">
        <v>1</v>
      </c>
      <c r="J31" s="68"/>
      <c r="K31" s="51">
        <v>1</v>
      </c>
      <c r="L31" s="68"/>
      <c r="M31" s="51">
        <v>1</v>
      </c>
      <c r="N31" s="68"/>
      <c r="O31" s="51">
        <v>1</v>
      </c>
      <c r="P31" s="68"/>
      <c r="Q31" s="51">
        <v>1</v>
      </c>
      <c r="R31" s="68"/>
      <c r="S31" s="51">
        <v>1</v>
      </c>
      <c r="T31" s="68"/>
      <c r="U31" s="51">
        <v>1</v>
      </c>
      <c r="V31" s="68"/>
      <c r="W31" s="51">
        <v>1</v>
      </c>
      <c r="X31" s="68"/>
      <c r="Y31" s="51"/>
      <c r="Z31" s="68">
        <v>1</v>
      </c>
      <c r="AA31" s="51">
        <v>1</v>
      </c>
      <c r="AB31" s="68"/>
      <c r="AC31" s="51">
        <v>1</v>
      </c>
      <c r="AD31" s="68"/>
      <c r="AE31" s="51">
        <v>1</v>
      </c>
      <c r="AF31" s="68"/>
      <c r="AG31" s="51">
        <v>1</v>
      </c>
      <c r="AH31" s="68"/>
      <c r="AI31" s="51">
        <v>1</v>
      </c>
      <c r="AJ31" s="68"/>
      <c r="AK31" s="53">
        <v>1</v>
      </c>
      <c r="AL31" s="68"/>
      <c r="AM31" s="53">
        <v>1</v>
      </c>
      <c r="AN31" s="68"/>
      <c r="AO31" s="53">
        <v>1</v>
      </c>
      <c r="AP31" s="68"/>
      <c r="AQ31" s="53">
        <v>1</v>
      </c>
      <c r="AR31" s="68"/>
      <c r="AS31" s="53">
        <v>1</v>
      </c>
      <c r="AT31" s="68"/>
      <c r="AU31" s="53">
        <v>1</v>
      </c>
      <c r="AV31" s="68"/>
      <c r="AW31" s="53">
        <v>1</v>
      </c>
      <c r="AX31" s="68"/>
      <c r="AY31" s="53"/>
      <c r="AZ31" s="68">
        <v>1</v>
      </c>
      <c r="BA31" s="117"/>
      <c r="BB31" s="68">
        <v>1</v>
      </c>
      <c r="BC31" s="51">
        <v>1</v>
      </c>
      <c r="BD31" s="68"/>
      <c r="BE31" s="116"/>
      <c r="BF31" s="68">
        <v>1</v>
      </c>
      <c r="BG31" s="115"/>
      <c r="BH31" s="68">
        <v>1</v>
      </c>
      <c r="BI31" s="113"/>
      <c r="BJ31" s="68">
        <v>1</v>
      </c>
      <c r="BK31" s="115">
        <v>1</v>
      </c>
      <c r="BL31" s="68"/>
      <c r="BM31" s="113">
        <v>1</v>
      </c>
      <c r="BN31" s="68"/>
      <c r="BO31" s="115"/>
      <c r="BP31" s="68">
        <v>1</v>
      </c>
      <c r="BQ31" s="113"/>
      <c r="BR31" s="68">
        <v>1</v>
      </c>
      <c r="BS31" s="115">
        <v>1</v>
      </c>
      <c r="BT31" s="68"/>
      <c r="BU31" s="118"/>
      <c r="BV31" s="68">
        <v>1</v>
      </c>
      <c r="BW31" s="117"/>
      <c r="BX31" s="68">
        <v>1</v>
      </c>
      <c r="BY31" s="117"/>
      <c r="BZ31" s="68">
        <v>1</v>
      </c>
      <c r="CA31" s="117"/>
      <c r="CB31" s="68">
        <v>1</v>
      </c>
      <c r="CC31" s="117">
        <v>1</v>
      </c>
      <c r="CD31" s="68"/>
      <c r="CE31" s="118"/>
      <c r="CF31" s="68"/>
      <c r="CG31" s="118"/>
      <c r="CH31" s="68"/>
      <c r="CI31" s="118"/>
      <c r="CJ31" s="68"/>
      <c r="CK31" s="118"/>
      <c r="CL31" s="68"/>
      <c r="CM31" s="118"/>
      <c r="CN31" s="68"/>
      <c r="CO31" s="118"/>
      <c r="CP31" s="68"/>
      <c r="CQ31" s="118"/>
      <c r="CR31" s="68"/>
      <c r="CS31" s="118"/>
      <c r="CT31" s="68"/>
      <c r="CU31" s="118"/>
      <c r="CV31" s="68"/>
      <c r="CW31" s="118"/>
      <c r="CX31" s="68"/>
      <c r="CY31" s="118"/>
      <c r="CZ31" s="68"/>
      <c r="DA31" s="118"/>
      <c r="DB31" s="68"/>
      <c r="DC31" s="118"/>
      <c r="DD31" s="68"/>
      <c r="DE31" s="118"/>
      <c r="DF31" s="68"/>
      <c r="DG31" s="118"/>
      <c r="DH31" s="68"/>
      <c r="DI31" s="118"/>
      <c r="DJ31" s="68"/>
      <c r="DK31" s="118"/>
      <c r="DL31" s="68"/>
      <c r="DM31" s="118"/>
      <c r="DN31" s="68"/>
      <c r="DO31" s="118"/>
      <c r="DP31" s="68"/>
      <c r="DQ31" s="118"/>
      <c r="DR31" s="68"/>
      <c r="DS31" s="54">
        <f t="shared" si="1"/>
        <v>3</v>
      </c>
      <c r="DT31" s="55">
        <f t="shared" si="2"/>
        <v>0</v>
      </c>
      <c r="DU31" s="56">
        <f t="shared" si="3"/>
        <v>15</v>
      </c>
      <c r="DV31" s="57">
        <f t="shared" si="4"/>
        <v>1</v>
      </c>
      <c r="DW31" s="58">
        <f t="shared" si="5"/>
        <v>8</v>
      </c>
      <c r="DX31" s="59">
        <f t="shared" si="6"/>
        <v>7</v>
      </c>
      <c r="DY31" s="58">
        <f t="shared" si="7"/>
        <v>2</v>
      </c>
      <c r="DZ31" s="59">
        <f t="shared" si="8"/>
        <v>4</v>
      </c>
      <c r="EA31" s="58"/>
      <c r="EB31" s="59"/>
      <c r="EC31" s="60">
        <f t="shared" si="9"/>
        <v>28</v>
      </c>
      <c r="ED31" s="61">
        <f t="shared" si="10"/>
        <v>12</v>
      </c>
      <c r="EE31" s="62">
        <f t="shared" si="11"/>
        <v>40</v>
      </c>
      <c r="EF31" s="63">
        <f t="shared" si="12"/>
        <v>70</v>
      </c>
      <c r="EG31" s="63">
        <f t="shared" si="13"/>
        <v>30</v>
      </c>
      <c r="EH31" s="64">
        <f>8+2</f>
        <v>10</v>
      </c>
      <c r="EI31" s="65">
        <v>1</v>
      </c>
      <c r="EJ31" s="135">
        <f t="shared" si="14"/>
        <v>90</v>
      </c>
    </row>
    <row r="32" spans="1:141" ht="17.25" thickTop="1" thickBot="1">
      <c r="A32" s="13">
        <v>25</v>
      </c>
      <c r="B32" s="70" t="s">
        <v>66</v>
      </c>
      <c r="C32" s="51">
        <v>1</v>
      </c>
      <c r="D32" s="68"/>
      <c r="E32" s="51">
        <v>1</v>
      </c>
      <c r="F32" s="68"/>
      <c r="G32" s="53">
        <v>1</v>
      </c>
      <c r="H32" s="68"/>
      <c r="I32" s="51"/>
      <c r="J32" s="68">
        <v>1</v>
      </c>
      <c r="K32" s="51">
        <v>1</v>
      </c>
      <c r="L32" s="68"/>
      <c r="M32" s="51">
        <v>1</v>
      </c>
      <c r="N32" s="68"/>
      <c r="O32" s="51">
        <v>1</v>
      </c>
      <c r="P32" s="68"/>
      <c r="Q32" s="51">
        <v>1</v>
      </c>
      <c r="R32" s="68"/>
      <c r="S32" s="51">
        <v>1</v>
      </c>
      <c r="T32" s="68"/>
      <c r="U32" s="51">
        <v>1</v>
      </c>
      <c r="V32" s="68"/>
      <c r="W32" s="51">
        <v>1</v>
      </c>
      <c r="X32" s="68"/>
      <c r="Y32" s="51">
        <v>1</v>
      </c>
      <c r="Z32" s="68"/>
      <c r="AA32" s="51">
        <v>1</v>
      </c>
      <c r="AB32" s="68"/>
      <c r="AC32" s="51">
        <v>1</v>
      </c>
      <c r="AD32" s="68"/>
      <c r="AE32" s="51">
        <v>1</v>
      </c>
      <c r="AF32" s="68"/>
      <c r="AG32" s="51">
        <v>1</v>
      </c>
      <c r="AH32" s="68"/>
      <c r="AI32" s="51">
        <v>1</v>
      </c>
      <c r="AJ32" s="68"/>
      <c r="AK32" s="53">
        <v>1</v>
      </c>
      <c r="AL32" s="68"/>
      <c r="AM32" s="53">
        <v>1</v>
      </c>
      <c r="AN32" s="68"/>
      <c r="AO32" s="53">
        <v>1</v>
      </c>
      <c r="AP32" s="68"/>
      <c r="AQ32" s="53">
        <v>1</v>
      </c>
      <c r="AR32" s="68"/>
      <c r="AS32" s="53">
        <v>1</v>
      </c>
      <c r="AT32" s="68"/>
      <c r="AU32" s="53">
        <v>1</v>
      </c>
      <c r="AV32" s="68"/>
      <c r="AW32" s="53">
        <v>1</v>
      </c>
      <c r="AX32" s="68"/>
      <c r="AY32" s="53">
        <v>1</v>
      </c>
      <c r="AZ32" s="68"/>
      <c r="BA32" s="117">
        <v>1</v>
      </c>
      <c r="BB32" s="68"/>
      <c r="BC32" s="51">
        <v>1</v>
      </c>
      <c r="BD32" s="68"/>
      <c r="BE32" s="116">
        <v>1</v>
      </c>
      <c r="BF32" s="68"/>
      <c r="BG32" s="115">
        <v>1</v>
      </c>
      <c r="BH32" s="68"/>
      <c r="BI32" s="113">
        <v>1</v>
      </c>
      <c r="BJ32" s="68"/>
      <c r="BK32" s="115">
        <v>1</v>
      </c>
      <c r="BL32" s="68"/>
      <c r="BM32" s="113">
        <v>1</v>
      </c>
      <c r="BN32" s="68"/>
      <c r="BO32" s="115">
        <v>1</v>
      </c>
      <c r="BP32" s="68"/>
      <c r="BQ32" s="113">
        <v>1</v>
      </c>
      <c r="BR32" s="68"/>
      <c r="BS32" s="115">
        <v>1</v>
      </c>
      <c r="BT32" s="68"/>
      <c r="BU32" s="118">
        <v>1</v>
      </c>
      <c r="BV32" s="68"/>
      <c r="BW32" s="117">
        <v>1</v>
      </c>
      <c r="BX32" s="68"/>
      <c r="BY32" s="117">
        <v>1</v>
      </c>
      <c r="BZ32" s="68"/>
      <c r="CA32" s="117">
        <v>1</v>
      </c>
      <c r="CB32" s="68"/>
      <c r="CC32" s="117">
        <v>1</v>
      </c>
      <c r="CD32" s="68"/>
      <c r="CE32" s="118"/>
      <c r="CF32" s="68"/>
      <c r="CG32" s="118"/>
      <c r="CH32" s="68"/>
      <c r="CI32" s="118"/>
      <c r="CJ32" s="68"/>
      <c r="CK32" s="118"/>
      <c r="CL32" s="68"/>
      <c r="CM32" s="118"/>
      <c r="CN32" s="68"/>
      <c r="CO32" s="118"/>
      <c r="CP32" s="68"/>
      <c r="CQ32" s="118"/>
      <c r="CR32" s="68"/>
      <c r="CS32" s="118"/>
      <c r="CT32" s="68"/>
      <c r="CU32" s="118"/>
      <c r="CV32" s="68"/>
      <c r="CW32" s="118"/>
      <c r="CX32" s="68"/>
      <c r="CY32" s="118"/>
      <c r="CZ32" s="68"/>
      <c r="DA32" s="118"/>
      <c r="DB32" s="68"/>
      <c r="DC32" s="118"/>
      <c r="DD32" s="68"/>
      <c r="DE32" s="118"/>
      <c r="DF32" s="68"/>
      <c r="DG32" s="118"/>
      <c r="DH32" s="68"/>
      <c r="DI32" s="118"/>
      <c r="DJ32" s="68"/>
      <c r="DK32" s="118"/>
      <c r="DL32" s="68"/>
      <c r="DM32" s="118"/>
      <c r="DN32" s="68"/>
      <c r="DO32" s="118"/>
      <c r="DP32" s="68"/>
      <c r="DQ32" s="118"/>
      <c r="DR32" s="68"/>
      <c r="DS32" s="54">
        <f t="shared" si="1"/>
        <v>3</v>
      </c>
      <c r="DT32" s="55">
        <f t="shared" si="2"/>
        <v>0</v>
      </c>
      <c r="DU32" s="56">
        <f t="shared" si="3"/>
        <v>15</v>
      </c>
      <c r="DV32" s="57">
        <f t="shared" si="4"/>
        <v>1</v>
      </c>
      <c r="DW32" s="58">
        <f t="shared" si="5"/>
        <v>15</v>
      </c>
      <c r="DX32" s="59">
        <f t="shared" si="6"/>
        <v>0</v>
      </c>
      <c r="DY32" s="58">
        <f t="shared" si="7"/>
        <v>6</v>
      </c>
      <c r="DZ32" s="59">
        <f t="shared" si="8"/>
        <v>0</v>
      </c>
      <c r="EA32" s="58"/>
      <c r="EB32" s="59"/>
      <c r="EC32" s="60">
        <f t="shared" si="9"/>
        <v>39</v>
      </c>
      <c r="ED32" s="61">
        <f t="shared" si="10"/>
        <v>1</v>
      </c>
      <c r="EE32" s="62">
        <f t="shared" si="11"/>
        <v>40</v>
      </c>
      <c r="EF32" s="63">
        <f t="shared" si="12"/>
        <v>97.5</v>
      </c>
      <c r="EG32" s="63">
        <f t="shared" si="13"/>
        <v>2.5</v>
      </c>
      <c r="EH32" s="64">
        <f>58+28</f>
        <v>86</v>
      </c>
      <c r="EI32" s="65">
        <f>27+6</f>
        <v>33</v>
      </c>
      <c r="EJ32" s="135">
        <f t="shared" si="14"/>
        <v>61.627906976744185</v>
      </c>
      <c r="EK32" s="71"/>
    </row>
    <row r="33" spans="1:141" ht="17.25" thickTop="1" thickBot="1">
      <c r="A33" s="13">
        <v>26</v>
      </c>
      <c r="B33" s="70" t="s">
        <v>67</v>
      </c>
      <c r="C33" s="51">
        <v>1</v>
      </c>
      <c r="D33" s="68"/>
      <c r="E33" s="51">
        <v>1</v>
      </c>
      <c r="F33" s="68"/>
      <c r="G33" s="53"/>
      <c r="H33" s="68">
        <v>1</v>
      </c>
      <c r="I33" s="51">
        <v>1</v>
      </c>
      <c r="J33" s="68"/>
      <c r="K33" s="51">
        <v>1</v>
      </c>
      <c r="L33" s="68"/>
      <c r="M33" s="51">
        <v>1</v>
      </c>
      <c r="N33" s="68"/>
      <c r="O33" s="51">
        <v>1</v>
      </c>
      <c r="P33" s="68"/>
      <c r="Q33" s="51">
        <v>1</v>
      </c>
      <c r="R33" s="68"/>
      <c r="S33" s="51">
        <v>1</v>
      </c>
      <c r="T33" s="68"/>
      <c r="U33" s="51">
        <v>1</v>
      </c>
      <c r="V33" s="68"/>
      <c r="W33" s="51">
        <v>1</v>
      </c>
      <c r="X33" s="68"/>
      <c r="Y33" s="51">
        <v>1</v>
      </c>
      <c r="Z33" s="68"/>
      <c r="AA33" s="51">
        <v>1</v>
      </c>
      <c r="AB33" s="68"/>
      <c r="AC33" s="51">
        <v>1</v>
      </c>
      <c r="AD33" s="68"/>
      <c r="AE33" s="51">
        <v>1</v>
      </c>
      <c r="AF33" s="68"/>
      <c r="AG33" s="51">
        <v>1</v>
      </c>
      <c r="AH33" s="68"/>
      <c r="AI33" s="51">
        <v>1</v>
      </c>
      <c r="AJ33" s="68"/>
      <c r="AK33" s="53">
        <v>1</v>
      </c>
      <c r="AL33" s="68"/>
      <c r="AM33" s="53">
        <v>1</v>
      </c>
      <c r="AN33" s="68"/>
      <c r="AO33" s="53">
        <v>1</v>
      </c>
      <c r="AP33" s="68"/>
      <c r="AQ33" s="53">
        <v>1</v>
      </c>
      <c r="AR33" s="68"/>
      <c r="AS33" s="53">
        <v>1</v>
      </c>
      <c r="AT33" s="68"/>
      <c r="AU33" s="53">
        <v>1</v>
      </c>
      <c r="AV33" s="68"/>
      <c r="AW33" s="53">
        <v>1</v>
      </c>
      <c r="AX33" s="68"/>
      <c r="AY33" s="53">
        <v>1</v>
      </c>
      <c r="AZ33" s="68"/>
      <c r="BA33" s="117">
        <v>1</v>
      </c>
      <c r="BB33" s="68"/>
      <c r="BC33" s="51"/>
      <c r="BD33" s="68">
        <v>1</v>
      </c>
      <c r="BE33" s="116"/>
      <c r="BF33" s="68">
        <v>1</v>
      </c>
      <c r="BG33" s="115">
        <v>1</v>
      </c>
      <c r="BH33" s="68"/>
      <c r="BI33" s="113">
        <v>1</v>
      </c>
      <c r="BJ33" s="68"/>
      <c r="BK33" s="115">
        <v>1</v>
      </c>
      <c r="BL33" s="68"/>
      <c r="BM33" s="113">
        <v>1</v>
      </c>
      <c r="BN33" s="68"/>
      <c r="BO33" s="115">
        <v>1</v>
      </c>
      <c r="BP33" s="68"/>
      <c r="BQ33" s="113">
        <v>1</v>
      </c>
      <c r="BR33" s="68"/>
      <c r="BS33" s="115">
        <v>1</v>
      </c>
      <c r="BT33" s="68"/>
      <c r="BU33" s="118">
        <v>1</v>
      </c>
      <c r="BV33" s="68"/>
      <c r="BW33" s="117">
        <v>1</v>
      </c>
      <c r="BX33" s="68"/>
      <c r="BY33" s="117">
        <v>1</v>
      </c>
      <c r="BZ33" s="68"/>
      <c r="CA33" s="117">
        <v>1</v>
      </c>
      <c r="CB33" s="68"/>
      <c r="CC33" s="117">
        <v>1</v>
      </c>
      <c r="CD33" s="68"/>
      <c r="CE33" s="118"/>
      <c r="CF33" s="68"/>
      <c r="CG33" s="118"/>
      <c r="CH33" s="68"/>
      <c r="CI33" s="118"/>
      <c r="CJ33" s="68"/>
      <c r="CK33" s="118"/>
      <c r="CL33" s="68"/>
      <c r="CM33" s="118"/>
      <c r="CN33" s="68"/>
      <c r="CO33" s="118"/>
      <c r="CP33" s="68"/>
      <c r="CQ33" s="118"/>
      <c r="CR33" s="68"/>
      <c r="CS33" s="118"/>
      <c r="CT33" s="68"/>
      <c r="CU33" s="118"/>
      <c r="CV33" s="68"/>
      <c r="CW33" s="118"/>
      <c r="CX33" s="68"/>
      <c r="CY33" s="118"/>
      <c r="CZ33" s="68"/>
      <c r="DA33" s="118"/>
      <c r="DB33" s="68"/>
      <c r="DC33" s="118"/>
      <c r="DD33" s="68"/>
      <c r="DE33" s="118"/>
      <c r="DF33" s="68"/>
      <c r="DG33" s="118"/>
      <c r="DH33" s="68"/>
      <c r="DI33" s="118"/>
      <c r="DJ33" s="68"/>
      <c r="DK33" s="118"/>
      <c r="DL33" s="68"/>
      <c r="DM33" s="118"/>
      <c r="DN33" s="68"/>
      <c r="DO33" s="118"/>
      <c r="DP33" s="68"/>
      <c r="DQ33" s="118"/>
      <c r="DR33" s="68"/>
      <c r="DS33" s="54">
        <f t="shared" si="1"/>
        <v>2</v>
      </c>
      <c r="DT33" s="55">
        <f t="shared" si="2"/>
        <v>1</v>
      </c>
      <c r="DU33" s="56">
        <f t="shared" si="3"/>
        <v>16</v>
      </c>
      <c r="DV33" s="57">
        <f t="shared" si="4"/>
        <v>0</v>
      </c>
      <c r="DW33" s="58">
        <f t="shared" si="5"/>
        <v>13</v>
      </c>
      <c r="DX33" s="59">
        <f t="shared" si="6"/>
        <v>2</v>
      </c>
      <c r="DY33" s="58">
        <f t="shared" si="7"/>
        <v>6</v>
      </c>
      <c r="DZ33" s="59">
        <f t="shared" si="8"/>
        <v>0</v>
      </c>
      <c r="EA33" s="58"/>
      <c r="EB33" s="59"/>
      <c r="EC33" s="60">
        <f t="shared" si="9"/>
        <v>37</v>
      </c>
      <c r="ED33" s="61">
        <f t="shared" si="10"/>
        <v>3</v>
      </c>
      <c r="EE33" s="62">
        <f t="shared" si="11"/>
        <v>40</v>
      </c>
      <c r="EF33" s="63">
        <f t="shared" si="12"/>
        <v>92.5</v>
      </c>
      <c r="EG33" s="63">
        <f t="shared" si="13"/>
        <v>7.5</v>
      </c>
      <c r="EH33" s="64">
        <f>17+9</f>
        <v>26</v>
      </c>
      <c r="EI33" s="65">
        <v>1</v>
      </c>
      <c r="EJ33" s="135">
        <f t="shared" ref="EJ33:EJ43" si="15">(EH33-EI33)*100/EH33</f>
        <v>96.15384615384616</v>
      </c>
      <c r="EK33" s="73"/>
    </row>
    <row r="34" spans="1:141" ht="17.25" thickTop="1" thickBot="1">
      <c r="A34" s="13">
        <v>27</v>
      </c>
      <c r="B34" s="70" t="s">
        <v>68</v>
      </c>
      <c r="C34" s="51">
        <v>1</v>
      </c>
      <c r="D34" s="68"/>
      <c r="E34" s="51">
        <v>1</v>
      </c>
      <c r="F34" s="68"/>
      <c r="G34" s="53">
        <v>1</v>
      </c>
      <c r="H34" s="68"/>
      <c r="I34" s="51">
        <v>1</v>
      </c>
      <c r="J34" s="68"/>
      <c r="K34" s="51">
        <v>1</v>
      </c>
      <c r="L34" s="68"/>
      <c r="M34" s="51">
        <v>1</v>
      </c>
      <c r="N34" s="68"/>
      <c r="O34" s="51">
        <v>1</v>
      </c>
      <c r="P34" s="68"/>
      <c r="Q34" s="51">
        <v>1</v>
      </c>
      <c r="R34" s="68"/>
      <c r="S34" s="51">
        <v>1</v>
      </c>
      <c r="T34" s="68"/>
      <c r="U34" s="51">
        <v>1</v>
      </c>
      <c r="V34" s="68"/>
      <c r="W34" s="51">
        <v>1</v>
      </c>
      <c r="X34" s="68"/>
      <c r="Y34" s="51">
        <v>1</v>
      </c>
      <c r="Z34" s="68"/>
      <c r="AA34" s="51">
        <v>1</v>
      </c>
      <c r="AB34" s="68"/>
      <c r="AC34" s="51">
        <v>1</v>
      </c>
      <c r="AD34" s="68"/>
      <c r="AE34" s="51">
        <v>1</v>
      </c>
      <c r="AF34" s="68"/>
      <c r="AG34" s="51">
        <v>1</v>
      </c>
      <c r="AH34" s="68"/>
      <c r="AI34" s="51">
        <v>1</v>
      </c>
      <c r="AJ34" s="68"/>
      <c r="AK34" s="74">
        <v>1</v>
      </c>
      <c r="AL34" s="75"/>
      <c r="AM34" s="74">
        <v>1</v>
      </c>
      <c r="AN34" s="75"/>
      <c r="AO34" s="74">
        <v>1</v>
      </c>
      <c r="AP34" s="75"/>
      <c r="AQ34" s="74">
        <v>1</v>
      </c>
      <c r="AR34" s="75"/>
      <c r="AS34" s="74">
        <v>1</v>
      </c>
      <c r="AT34" s="75"/>
      <c r="AU34" s="74">
        <v>1</v>
      </c>
      <c r="AV34" s="75"/>
      <c r="AW34" s="74">
        <v>1</v>
      </c>
      <c r="AX34" s="75"/>
      <c r="AY34" s="83">
        <v>1</v>
      </c>
      <c r="AZ34" s="84"/>
      <c r="BA34" s="117">
        <v>1</v>
      </c>
      <c r="BB34" s="84"/>
      <c r="BC34" s="83">
        <v>1</v>
      </c>
      <c r="BD34" s="84"/>
      <c r="BE34" s="116">
        <v>1</v>
      </c>
      <c r="BF34" s="84"/>
      <c r="BG34" s="115">
        <v>1</v>
      </c>
      <c r="BH34" s="84"/>
      <c r="BI34" s="113">
        <v>1</v>
      </c>
      <c r="BJ34" s="84"/>
      <c r="BK34" s="115">
        <v>1</v>
      </c>
      <c r="BL34" s="84"/>
      <c r="BM34" s="113">
        <v>1</v>
      </c>
      <c r="BN34" s="84"/>
      <c r="BO34" s="115">
        <v>1</v>
      </c>
      <c r="BP34" s="84"/>
      <c r="BQ34" s="113">
        <v>1</v>
      </c>
      <c r="BR34" s="84"/>
      <c r="BS34" s="115">
        <v>1</v>
      </c>
      <c r="BT34" s="84"/>
      <c r="BU34" s="118"/>
      <c r="BV34" s="84">
        <v>1</v>
      </c>
      <c r="BW34" s="117">
        <v>1</v>
      </c>
      <c r="BX34" s="84"/>
      <c r="BY34" s="117">
        <v>1</v>
      </c>
      <c r="BZ34" s="84"/>
      <c r="CA34" s="117">
        <v>1</v>
      </c>
      <c r="CB34" s="84"/>
      <c r="CC34" s="117">
        <v>1</v>
      </c>
      <c r="CD34" s="84"/>
      <c r="CE34" s="119"/>
      <c r="CF34" s="84"/>
      <c r="CG34" s="119"/>
      <c r="CH34" s="84"/>
      <c r="CI34" s="119"/>
      <c r="CJ34" s="84"/>
      <c r="CK34" s="119"/>
      <c r="CL34" s="84"/>
      <c r="CM34" s="119"/>
      <c r="CN34" s="84"/>
      <c r="CO34" s="119"/>
      <c r="CP34" s="84"/>
      <c r="CQ34" s="119"/>
      <c r="CR34" s="84"/>
      <c r="CS34" s="119"/>
      <c r="CT34" s="84"/>
      <c r="CU34" s="119"/>
      <c r="CV34" s="84"/>
      <c r="CW34" s="119"/>
      <c r="CX34" s="84"/>
      <c r="CY34" s="119"/>
      <c r="CZ34" s="84"/>
      <c r="DA34" s="119"/>
      <c r="DB34" s="84"/>
      <c r="DC34" s="119"/>
      <c r="DD34" s="84"/>
      <c r="DE34" s="119"/>
      <c r="DF34" s="84"/>
      <c r="DG34" s="119"/>
      <c r="DH34" s="84"/>
      <c r="DI34" s="119"/>
      <c r="DJ34" s="84"/>
      <c r="DK34" s="119"/>
      <c r="DL34" s="84"/>
      <c r="DM34" s="119"/>
      <c r="DN34" s="84"/>
      <c r="DO34" s="119"/>
      <c r="DP34" s="84"/>
      <c r="DQ34" s="119"/>
      <c r="DR34" s="84"/>
      <c r="DS34" s="54">
        <f t="shared" si="1"/>
        <v>3</v>
      </c>
      <c r="DT34" s="55">
        <f t="shared" si="2"/>
        <v>0</v>
      </c>
      <c r="DU34" s="56">
        <f t="shared" si="3"/>
        <v>16</v>
      </c>
      <c r="DV34" s="57">
        <f t="shared" si="4"/>
        <v>0</v>
      </c>
      <c r="DW34" s="58">
        <f t="shared" si="5"/>
        <v>15</v>
      </c>
      <c r="DX34" s="59">
        <f t="shared" si="6"/>
        <v>0</v>
      </c>
      <c r="DY34" s="58">
        <f t="shared" si="7"/>
        <v>5</v>
      </c>
      <c r="DZ34" s="59">
        <f t="shared" si="8"/>
        <v>1</v>
      </c>
      <c r="EA34" s="58"/>
      <c r="EB34" s="59"/>
      <c r="EC34" s="60">
        <f t="shared" si="9"/>
        <v>39</v>
      </c>
      <c r="ED34" s="61">
        <f t="shared" si="10"/>
        <v>1</v>
      </c>
      <c r="EE34" s="62">
        <f t="shared" si="11"/>
        <v>40</v>
      </c>
      <c r="EF34" s="63">
        <f t="shared" si="12"/>
        <v>97.5</v>
      </c>
      <c r="EG34" s="63">
        <f t="shared" si="13"/>
        <v>2.5</v>
      </c>
      <c r="EH34" s="64">
        <f>8+2</f>
        <v>10</v>
      </c>
      <c r="EI34" s="65">
        <v>0</v>
      </c>
      <c r="EJ34" s="135">
        <f t="shared" si="15"/>
        <v>100</v>
      </c>
      <c r="EK34" s="73"/>
    </row>
    <row r="35" spans="1:141" ht="17.25" thickTop="1" thickBot="1">
      <c r="A35" s="13"/>
      <c r="B35" s="67" t="s">
        <v>69</v>
      </c>
      <c r="C35" s="51">
        <v>1</v>
      </c>
      <c r="D35" s="68"/>
      <c r="E35" s="51">
        <v>1</v>
      </c>
      <c r="F35" s="68"/>
      <c r="G35" s="53">
        <v>1</v>
      </c>
      <c r="H35" s="68"/>
      <c r="I35" s="51">
        <v>1</v>
      </c>
      <c r="J35" s="68"/>
      <c r="K35" s="51">
        <v>1</v>
      </c>
      <c r="L35" s="68"/>
      <c r="M35" s="51">
        <v>1</v>
      </c>
      <c r="N35" s="68"/>
      <c r="O35" s="51">
        <v>1</v>
      </c>
      <c r="P35" s="68"/>
      <c r="Q35" s="51">
        <v>1</v>
      </c>
      <c r="R35" s="68"/>
      <c r="S35" s="51"/>
      <c r="T35" s="68">
        <v>1</v>
      </c>
      <c r="U35" s="51">
        <v>1</v>
      </c>
      <c r="V35" s="68"/>
      <c r="W35" s="51">
        <v>1</v>
      </c>
      <c r="X35" s="68"/>
      <c r="Y35" s="51"/>
      <c r="Z35" s="68">
        <v>1</v>
      </c>
      <c r="AA35" s="51"/>
      <c r="AB35" s="68">
        <v>1</v>
      </c>
      <c r="AC35" s="51"/>
      <c r="AD35" s="68">
        <v>1</v>
      </c>
      <c r="AE35" s="51">
        <v>1</v>
      </c>
      <c r="AF35" s="68"/>
      <c r="AG35" s="51">
        <v>1</v>
      </c>
      <c r="AH35" s="68"/>
      <c r="AI35" s="51"/>
      <c r="AJ35" s="72">
        <v>1</v>
      </c>
      <c r="AK35" s="232" t="s">
        <v>111</v>
      </c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4"/>
      <c r="DS35" s="128">
        <f t="shared" si="1"/>
        <v>3</v>
      </c>
      <c r="DT35" s="129">
        <f t="shared" si="2"/>
        <v>0</v>
      </c>
      <c r="DU35" s="128">
        <f>I35+K35+M35+O35+Q35+S35+U35+W35+Y35+AA35+AC35+AE35+AG35+AI35</f>
        <v>9</v>
      </c>
      <c r="DV35" s="129">
        <f>J35+L35+N35+P35+R35+T35+V35+X35+Z35+AB35+AD35+AF35+AH35+AJ35+AL35+AN35</f>
        <v>5</v>
      </c>
      <c r="DW35" s="128">
        <f t="shared" si="5"/>
        <v>0</v>
      </c>
      <c r="DX35" s="129">
        <f t="shared" si="6"/>
        <v>0</v>
      </c>
      <c r="DY35" s="128">
        <f t="shared" si="7"/>
        <v>0</v>
      </c>
      <c r="DZ35" s="129">
        <f t="shared" si="8"/>
        <v>0</v>
      </c>
      <c r="EA35" s="128"/>
      <c r="EB35" s="129"/>
      <c r="EC35" s="128">
        <f t="shared" si="9"/>
        <v>12</v>
      </c>
      <c r="ED35" s="129">
        <f t="shared" si="10"/>
        <v>5</v>
      </c>
      <c r="EE35" s="130">
        <f t="shared" si="11"/>
        <v>17</v>
      </c>
      <c r="EF35" s="131">
        <f t="shared" si="12"/>
        <v>70.588235294117652</v>
      </c>
      <c r="EG35" s="131">
        <f t="shared" si="13"/>
        <v>29.411764705882351</v>
      </c>
      <c r="EH35" s="132"/>
      <c r="EI35" s="132"/>
      <c r="EJ35" s="136"/>
    </row>
    <row r="36" spans="1:141" ht="17.25" thickTop="1" thickBot="1">
      <c r="A36" s="13">
        <v>28</v>
      </c>
      <c r="B36" s="67" t="s">
        <v>71</v>
      </c>
      <c r="C36" s="77"/>
      <c r="D36" s="78"/>
      <c r="E36" s="51">
        <v>1</v>
      </c>
      <c r="F36" s="68"/>
      <c r="G36" s="53">
        <v>1</v>
      </c>
      <c r="H36" s="68"/>
      <c r="I36" s="51">
        <v>1</v>
      </c>
      <c r="J36" s="68"/>
      <c r="K36" s="51">
        <v>1</v>
      </c>
      <c r="L36" s="68"/>
      <c r="M36" s="51">
        <v>1</v>
      </c>
      <c r="N36" s="68"/>
      <c r="O36" s="51">
        <v>1</v>
      </c>
      <c r="P36" s="68"/>
      <c r="Q36" s="51">
        <v>1</v>
      </c>
      <c r="R36" s="68"/>
      <c r="S36" s="51">
        <v>1</v>
      </c>
      <c r="T36" s="68"/>
      <c r="U36" s="51">
        <v>1</v>
      </c>
      <c r="V36" s="68"/>
      <c r="W36" s="51">
        <v>1</v>
      </c>
      <c r="X36" s="68"/>
      <c r="Y36" s="51">
        <v>1</v>
      </c>
      <c r="Z36" s="68"/>
      <c r="AA36" s="51">
        <v>1</v>
      </c>
      <c r="AB36" s="68"/>
      <c r="AC36" s="51">
        <v>1</v>
      </c>
      <c r="AD36" s="68"/>
      <c r="AE36" s="51">
        <v>1</v>
      </c>
      <c r="AF36" s="68"/>
      <c r="AG36" s="51"/>
      <c r="AH36" s="68">
        <v>1</v>
      </c>
      <c r="AI36" s="51"/>
      <c r="AJ36" s="68">
        <v>1</v>
      </c>
      <c r="AK36" s="79">
        <v>1</v>
      </c>
      <c r="AL36" s="80"/>
      <c r="AM36" s="79">
        <v>1</v>
      </c>
      <c r="AN36" s="80"/>
      <c r="AO36" s="79">
        <v>1</v>
      </c>
      <c r="AP36" s="80"/>
      <c r="AQ36" s="79">
        <v>1</v>
      </c>
      <c r="AR36" s="80"/>
      <c r="AS36" s="79">
        <v>1</v>
      </c>
      <c r="AT36" s="80"/>
      <c r="AU36" s="79">
        <v>1</v>
      </c>
      <c r="AV36" s="80"/>
      <c r="AW36" s="79">
        <v>1</v>
      </c>
      <c r="AX36" s="80"/>
      <c r="AY36" s="79">
        <v>1</v>
      </c>
      <c r="AZ36" s="122"/>
      <c r="BA36" s="117">
        <v>1</v>
      </c>
      <c r="BB36" s="52"/>
      <c r="BC36" s="117">
        <v>1</v>
      </c>
      <c r="BD36" s="52"/>
      <c r="BE36" s="117">
        <v>1</v>
      </c>
      <c r="BF36" s="52"/>
      <c r="BG36" s="117">
        <v>1</v>
      </c>
      <c r="BH36" s="52"/>
      <c r="BI36" s="117">
        <v>1</v>
      </c>
      <c r="BJ36" s="52"/>
      <c r="BK36" s="117">
        <v>1</v>
      </c>
      <c r="BL36" s="52"/>
      <c r="BM36" s="117">
        <v>1</v>
      </c>
      <c r="BN36" s="52"/>
      <c r="BO36" s="117">
        <v>1</v>
      </c>
      <c r="BP36" s="52"/>
      <c r="BQ36" s="117">
        <v>1</v>
      </c>
      <c r="BR36" s="52"/>
      <c r="BS36" s="117">
        <v>1</v>
      </c>
      <c r="BT36" s="52"/>
      <c r="BU36" s="117">
        <v>1</v>
      </c>
      <c r="BV36" s="52"/>
      <c r="BW36" s="117">
        <v>1</v>
      </c>
      <c r="BX36" s="52"/>
      <c r="BY36" s="117">
        <v>1</v>
      </c>
      <c r="BZ36" s="52"/>
      <c r="CA36" s="117">
        <v>1</v>
      </c>
      <c r="CB36" s="52"/>
      <c r="CC36" s="117">
        <v>1</v>
      </c>
      <c r="CD36" s="52"/>
      <c r="CE36" s="117"/>
      <c r="CF36" s="52"/>
      <c r="CG36" s="117"/>
      <c r="CH36" s="52"/>
      <c r="CI36" s="117"/>
      <c r="CJ36" s="52"/>
      <c r="CK36" s="117"/>
      <c r="CL36" s="52"/>
      <c r="CM36" s="117"/>
      <c r="CN36" s="52"/>
      <c r="CO36" s="117"/>
      <c r="CP36" s="52"/>
      <c r="CQ36" s="117"/>
      <c r="CR36" s="52"/>
      <c r="CS36" s="117"/>
      <c r="CT36" s="52"/>
      <c r="CU36" s="117"/>
      <c r="CV36" s="52"/>
      <c r="CW36" s="117"/>
      <c r="CX36" s="52"/>
      <c r="CY36" s="117"/>
      <c r="CZ36" s="52"/>
      <c r="DA36" s="117"/>
      <c r="DB36" s="52"/>
      <c r="DC36" s="117"/>
      <c r="DD36" s="52"/>
      <c r="DE36" s="117"/>
      <c r="DF36" s="52"/>
      <c r="DG36" s="117"/>
      <c r="DH36" s="52"/>
      <c r="DI36" s="117"/>
      <c r="DJ36" s="52"/>
      <c r="DK36" s="117"/>
      <c r="DL36" s="52"/>
      <c r="DM36" s="117"/>
      <c r="DN36" s="52"/>
      <c r="DO36" s="117"/>
      <c r="DP36" s="52"/>
      <c r="DQ36" s="117"/>
      <c r="DR36" s="52"/>
      <c r="DS36" s="54">
        <f t="shared" si="1"/>
        <v>2</v>
      </c>
      <c r="DT36" s="55">
        <f t="shared" si="2"/>
        <v>0</v>
      </c>
      <c r="DU36" s="56">
        <f t="shared" si="3"/>
        <v>14</v>
      </c>
      <c r="DV36" s="57">
        <f>J36+L36+N36+P36+R36+T36+V36+X36+Z36+AB36+AD36+AF36+AH36+AJ36+AL36+AN36</f>
        <v>2</v>
      </c>
      <c r="DW36" s="58">
        <f t="shared" si="5"/>
        <v>15</v>
      </c>
      <c r="DX36" s="59">
        <f t="shared" si="6"/>
        <v>0</v>
      </c>
      <c r="DY36" s="58">
        <f t="shared" si="7"/>
        <v>6</v>
      </c>
      <c r="DZ36" s="59">
        <f t="shared" si="8"/>
        <v>0</v>
      </c>
      <c r="EA36" s="58"/>
      <c r="EB36" s="59"/>
      <c r="EC36" s="60">
        <f t="shared" si="9"/>
        <v>37</v>
      </c>
      <c r="ED36" s="61">
        <f t="shared" si="10"/>
        <v>2</v>
      </c>
      <c r="EE36" s="62">
        <f t="shared" si="11"/>
        <v>39</v>
      </c>
      <c r="EF36" s="76">
        <f t="shared" si="12"/>
        <v>94.871794871794876</v>
      </c>
      <c r="EG36" s="76">
        <f t="shared" si="13"/>
        <v>5.1282051282051286</v>
      </c>
      <c r="EH36" s="134">
        <f>13+9</f>
        <v>22</v>
      </c>
      <c r="EI36" s="65">
        <v>0</v>
      </c>
      <c r="EJ36" s="135">
        <f t="shared" si="15"/>
        <v>100</v>
      </c>
    </row>
    <row r="37" spans="1:141" ht="17.25" thickTop="1" thickBot="1">
      <c r="A37" s="13">
        <v>29</v>
      </c>
      <c r="B37" s="67" t="s">
        <v>72</v>
      </c>
      <c r="C37" s="51">
        <v>1</v>
      </c>
      <c r="D37" s="68"/>
      <c r="E37" s="51">
        <v>1</v>
      </c>
      <c r="F37" s="68"/>
      <c r="G37" s="53">
        <v>1</v>
      </c>
      <c r="H37" s="68"/>
      <c r="I37" s="51">
        <v>1</v>
      </c>
      <c r="J37" s="68"/>
      <c r="K37" s="51">
        <v>1</v>
      </c>
      <c r="L37" s="68"/>
      <c r="M37" s="51">
        <v>1</v>
      </c>
      <c r="N37" s="68"/>
      <c r="O37" s="51">
        <v>1</v>
      </c>
      <c r="P37" s="68"/>
      <c r="Q37" s="51">
        <v>1</v>
      </c>
      <c r="R37" s="68"/>
      <c r="S37" s="51">
        <v>1</v>
      </c>
      <c r="T37" s="68"/>
      <c r="U37" s="51">
        <v>1</v>
      </c>
      <c r="V37" s="68"/>
      <c r="W37" s="51">
        <v>1</v>
      </c>
      <c r="X37" s="68"/>
      <c r="Y37" s="51">
        <v>1</v>
      </c>
      <c r="Z37" s="68"/>
      <c r="AA37" s="51">
        <v>1</v>
      </c>
      <c r="AB37" s="68"/>
      <c r="AC37" s="51">
        <v>1</v>
      </c>
      <c r="AD37" s="68"/>
      <c r="AE37" s="51">
        <v>1</v>
      </c>
      <c r="AF37" s="68"/>
      <c r="AG37" s="51">
        <v>1</v>
      </c>
      <c r="AH37" s="68"/>
      <c r="AI37" s="51">
        <v>1</v>
      </c>
      <c r="AJ37" s="68"/>
      <c r="AK37" s="53">
        <v>1</v>
      </c>
      <c r="AL37" s="68"/>
      <c r="AM37" s="53">
        <v>1</v>
      </c>
      <c r="AN37" s="68"/>
      <c r="AO37" s="53"/>
      <c r="AP37" s="68">
        <v>1</v>
      </c>
      <c r="AQ37" s="53">
        <v>1</v>
      </c>
      <c r="AR37" s="68"/>
      <c r="AS37" s="53">
        <v>1</v>
      </c>
      <c r="AT37" s="68"/>
      <c r="AU37" s="53">
        <v>1</v>
      </c>
      <c r="AV37" s="68"/>
      <c r="AW37" s="53">
        <v>1</v>
      </c>
      <c r="AX37" s="68"/>
      <c r="AY37" s="53">
        <v>1</v>
      </c>
      <c r="AZ37" s="72"/>
      <c r="BA37" s="117"/>
      <c r="BB37" s="68">
        <v>1</v>
      </c>
      <c r="BC37" s="117">
        <v>1</v>
      </c>
      <c r="BD37" s="68"/>
      <c r="BE37" s="117">
        <v>1</v>
      </c>
      <c r="BF37" s="68"/>
      <c r="BG37" s="117"/>
      <c r="BH37" s="68">
        <v>1</v>
      </c>
      <c r="BI37" s="117">
        <v>1</v>
      </c>
      <c r="BJ37" s="68"/>
      <c r="BK37" s="117">
        <v>1</v>
      </c>
      <c r="BL37" s="68"/>
      <c r="BM37" s="117"/>
      <c r="BN37" s="68">
        <v>1</v>
      </c>
      <c r="BO37" s="117"/>
      <c r="BP37" s="68">
        <v>1</v>
      </c>
      <c r="BQ37" s="117"/>
      <c r="BR37" s="68">
        <v>1</v>
      </c>
      <c r="BS37" s="117">
        <v>1</v>
      </c>
      <c r="BT37" s="68"/>
      <c r="BU37" s="117">
        <v>1</v>
      </c>
      <c r="BV37" s="68"/>
      <c r="BW37" s="117">
        <v>1</v>
      </c>
      <c r="BX37" s="68"/>
      <c r="BY37" s="117"/>
      <c r="BZ37" s="68">
        <v>1</v>
      </c>
      <c r="CA37" s="117">
        <v>1</v>
      </c>
      <c r="CB37" s="68"/>
      <c r="CC37" s="117">
        <v>1</v>
      </c>
      <c r="CD37" s="68"/>
      <c r="CE37" s="118"/>
      <c r="CF37" s="68"/>
      <c r="CG37" s="118"/>
      <c r="CH37" s="68"/>
      <c r="CI37" s="118"/>
      <c r="CJ37" s="68"/>
      <c r="CK37" s="118"/>
      <c r="CL37" s="68"/>
      <c r="CM37" s="118"/>
      <c r="CN37" s="68"/>
      <c r="CO37" s="118"/>
      <c r="CP37" s="68"/>
      <c r="CQ37" s="118"/>
      <c r="CR37" s="68"/>
      <c r="CS37" s="118"/>
      <c r="CT37" s="68"/>
      <c r="CU37" s="118"/>
      <c r="CV37" s="68"/>
      <c r="CW37" s="118"/>
      <c r="CX37" s="68"/>
      <c r="CY37" s="118"/>
      <c r="CZ37" s="68"/>
      <c r="DA37" s="118"/>
      <c r="DB37" s="68"/>
      <c r="DC37" s="118"/>
      <c r="DD37" s="68"/>
      <c r="DE37" s="118"/>
      <c r="DF37" s="68"/>
      <c r="DG37" s="118"/>
      <c r="DH37" s="68"/>
      <c r="DI37" s="118"/>
      <c r="DJ37" s="68"/>
      <c r="DK37" s="118"/>
      <c r="DL37" s="68"/>
      <c r="DM37" s="118"/>
      <c r="DN37" s="68"/>
      <c r="DO37" s="118"/>
      <c r="DP37" s="68"/>
      <c r="DQ37" s="118"/>
      <c r="DR37" s="68"/>
      <c r="DS37" s="54">
        <f t="shared" si="1"/>
        <v>3</v>
      </c>
      <c r="DT37" s="55">
        <f t="shared" si="2"/>
        <v>0</v>
      </c>
      <c r="DU37" s="56">
        <f t="shared" si="3"/>
        <v>16</v>
      </c>
      <c r="DV37" s="57">
        <f t="shared" si="4"/>
        <v>0</v>
      </c>
      <c r="DW37" s="58">
        <f t="shared" si="5"/>
        <v>9</v>
      </c>
      <c r="DX37" s="59">
        <f t="shared" si="6"/>
        <v>6</v>
      </c>
      <c r="DY37" s="58">
        <f t="shared" si="7"/>
        <v>5</v>
      </c>
      <c r="DZ37" s="59">
        <f t="shared" si="8"/>
        <v>1</v>
      </c>
      <c r="EA37" s="58"/>
      <c r="EB37" s="59"/>
      <c r="EC37" s="60">
        <f t="shared" si="9"/>
        <v>33</v>
      </c>
      <c r="ED37" s="61">
        <f t="shared" si="10"/>
        <v>7</v>
      </c>
      <c r="EE37" s="62">
        <f t="shared" si="11"/>
        <v>40</v>
      </c>
      <c r="EF37" s="63">
        <f t="shared" si="12"/>
        <v>82.5</v>
      </c>
      <c r="EG37" s="63">
        <f t="shared" si="13"/>
        <v>17.5</v>
      </c>
      <c r="EH37" s="64">
        <f>41+12</f>
        <v>53</v>
      </c>
      <c r="EI37" s="65">
        <f>1+2</f>
        <v>3</v>
      </c>
      <c r="EJ37" s="135">
        <f>(EH37-EI37)*100/EH37</f>
        <v>94.339622641509436</v>
      </c>
    </row>
    <row r="38" spans="1:141" ht="17.25" thickTop="1" thickBot="1">
      <c r="A38" s="13">
        <v>30</v>
      </c>
      <c r="B38" s="67" t="s">
        <v>73</v>
      </c>
      <c r="C38" s="51">
        <v>1</v>
      </c>
      <c r="D38" s="68"/>
      <c r="E38" s="51">
        <v>1</v>
      </c>
      <c r="F38" s="68"/>
      <c r="G38" s="53">
        <v>1</v>
      </c>
      <c r="H38" s="68"/>
      <c r="I38" s="51">
        <v>1</v>
      </c>
      <c r="J38" s="68"/>
      <c r="K38" s="51">
        <v>1</v>
      </c>
      <c r="L38" s="68"/>
      <c r="M38" s="51">
        <v>1</v>
      </c>
      <c r="N38" s="68"/>
      <c r="O38" s="51">
        <v>1</v>
      </c>
      <c r="P38" s="68"/>
      <c r="Q38" s="51">
        <v>1</v>
      </c>
      <c r="R38" s="68"/>
      <c r="S38" s="51"/>
      <c r="T38" s="68">
        <v>1</v>
      </c>
      <c r="U38" s="51">
        <v>1</v>
      </c>
      <c r="V38" s="68"/>
      <c r="W38" s="51">
        <v>1</v>
      </c>
      <c r="X38" s="68"/>
      <c r="Y38" s="51">
        <v>1</v>
      </c>
      <c r="Z38" s="68"/>
      <c r="AA38" s="51">
        <v>1</v>
      </c>
      <c r="AB38" s="68"/>
      <c r="AC38" s="51">
        <v>1</v>
      </c>
      <c r="AD38" s="68"/>
      <c r="AE38" s="51">
        <v>1</v>
      </c>
      <c r="AF38" s="68"/>
      <c r="AG38" s="51">
        <v>1</v>
      </c>
      <c r="AH38" s="68"/>
      <c r="AI38" s="51">
        <v>1</v>
      </c>
      <c r="AJ38" s="68"/>
      <c r="AK38" s="53">
        <v>1</v>
      </c>
      <c r="AL38" s="68"/>
      <c r="AM38" s="53">
        <v>1</v>
      </c>
      <c r="AN38" s="68"/>
      <c r="AO38" s="53">
        <v>1</v>
      </c>
      <c r="AP38" s="68"/>
      <c r="AQ38" s="53">
        <v>1</v>
      </c>
      <c r="AR38" s="68"/>
      <c r="AS38" s="53">
        <v>1</v>
      </c>
      <c r="AT38" s="68"/>
      <c r="AU38" s="53">
        <v>1</v>
      </c>
      <c r="AV38" s="68"/>
      <c r="AW38" s="53">
        <v>1</v>
      </c>
      <c r="AX38" s="68"/>
      <c r="AY38" s="53">
        <v>1</v>
      </c>
      <c r="AZ38" s="72"/>
      <c r="BA38" s="117">
        <v>1</v>
      </c>
      <c r="BB38" s="68"/>
      <c r="BC38" s="117">
        <v>1</v>
      </c>
      <c r="BD38" s="68"/>
      <c r="BE38" s="117">
        <v>1</v>
      </c>
      <c r="BF38" s="68"/>
      <c r="BG38" s="117">
        <v>1</v>
      </c>
      <c r="BH38" s="68"/>
      <c r="BI38" s="117">
        <v>1</v>
      </c>
      <c r="BJ38" s="68"/>
      <c r="BK38" s="117">
        <v>1</v>
      </c>
      <c r="BL38" s="68"/>
      <c r="BM38" s="117">
        <v>1</v>
      </c>
      <c r="BN38" s="68"/>
      <c r="BO38" s="117">
        <v>1</v>
      </c>
      <c r="BP38" s="68"/>
      <c r="BQ38" s="117">
        <v>1</v>
      </c>
      <c r="BR38" s="68"/>
      <c r="BS38" s="117">
        <v>1</v>
      </c>
      <c r="BT38" s="68"/>
      <c r="BU38" s="117">
        <v>1</v>
      </c>
      <c r="BV38" s="68"/>
      <c r="BW38" s="117">
        <v>1</v>
      </c>
      <c r="BX38" s="68"/>
      <c r="BY38" s="117">
        <v>1</v>
      </c>
      <c r="BZ38" s="68"/>
      <c r="CA38" s="117">
        <v>1</v>
      </c>
      <c r="CB38" s="68"/>
      <c r="CC38" s="117">
        <v>1</v>
      </c>
      <c r="CD38" s="68"/>
      <c r="CE38" s="118"/>
      <c r="CF38" s="68"/>
      <c r="CG38" s="118"/>
      <c r="CH38" s="68"/>
      <c r="CI38" s="118"/>
      <c r="CJ38" s="68"/>
      <c r="CK38" s="118"/>
      <c r="CL38" s="68"/>
      <c r="CM38" s="118"/>
      <c r="CN38" s="68"/>
      <c r="CO38" s="118"/>
      <c r="CP38" s="68"/>
      <c r="CQ38" s="118"/>
      <c r="CR38" s="68"/>
      <c r="CS38" s="118"/>
      <c r="CT38" s="68"/>
      <c r="CU38" s="118"/>
      <c r="CV38" s="68"/>
      <c r="CW38" s="118"/>
      <c r="CX38" s="68"/>
      <c r="CY38" s="118"/>
      <c r="CZ38" s="68"/>
      <c r="DA38" s="118"/>
      <c r="DB38" s="68"/>
      <c r="DC38" s="118"/>
      <c r="DD38" s="68"/>
      <c r="DE38" s="118"/>
      <c r="DF38" s="68"/>
      <c r="DG38" s="118"/>
      <c r="DH38" s="68"/>
      <c r="DI38" s="118"/>
      <c r="DJ38" s="68"/>
      <c r="DK38" s="118"/>
      <c r="DL38" s="68"/>
      <c r="DM38" s="118"/>
      <c r="DN38" s="68"/>
      <c r="DO38" s="118"/>
      <c r="DP38" s="68"/>
      <c r="DQ38" s="118"/>
      <c r="DR38" s="68"/>
      <c r="DS38" s="54">
        <f t="shared" si="1"/>
        <v>3</v>
      </c>
      <c r="DT38" s="55">
        <f t="shared" si="2"/>
        <v>0</v>
      </c>
      <c r="DU38" s="56">
        <f t="shared" si="3"/>
        <v>15</v>
      </c>
      <c r="DV38" s="57">
        <f t="shared" si="4"/>
        <v>1</v>
      </c>
      <c r="DW38" s="58">
        <f t="shared" si="5"/>
        <v>15</v>
      </c>
      <c r="DX38" s="59">
        <f t="shared" si="6"/>
        <v>0</v>
      </c>
      <c r="DY38" s="58">
        <f t="shared" si="7"/>
        <v>6</v>
      </c>
      <c r="DZ38" s="59">
        <f t="shared" si="8"/>
        <v>0</v>
      </c>
      <c r="EA38" s="58"/>
      <c r="EB38" s="59"/>
      <c r="EC38" s="60">
        <f t="shared" si="9"/>
        <v>39</v>
      </c>
      <c r="ED38" s="61">
        <f t="shared" si="10"/>
        <v>1</v>
      </c>
      <c r="EE38" s="62">
        <f t="shared" si="11"/>
        <v>40</v>
      </c>
      <c r="EF38" s="63">
        <f t="shared" si="12"/>
        <v>97.5</v>
      </c>
      <c r="EG38" s="63">
        <f t="shared" si="13"/>
        <v>2.5</v>
      </c>
      <c r="EH38" s="64">
        <f>8+2</f>
        <v>10</v>
      </c>
      <c r="EI38" s="65">
        <v>0</v>
      </c>
      <c r="EJ38" s="135">
        <f t="shared" si="15"/>
        <v>100</v>
      </c>
      <c r="EK38" s="71"/>
    </row>
    <row r="39" spans="1:141" ht="17.25" thickTop="1" thickBot="1">
      <c r="A39" s="13">
        <v>31</v>
      </c>
      <c r="B39" s="67" t="s">
        <v>74</v>
      </c>
      <c r="C39" s="51">
        <v>1</v>
      </c>
      <c r="D39" s="68"/>
      <c r="E39" s="51">
        <v>1</v>
      </c>
      <c r="F39" s="68"/>
      <c r="G39" s="53">
        <v>1</v>
      </c>
      <c r="H39" s="68"/>
      <c r="I39" s="51">
        <v>1</v>
      </c>
      <c r="J39" s="68"/>
      <c r="K39" s="51">
        <v>1</v>
      </c>
      <c r="L39" s="68"/>
      <c r="M39" s="51">
        <v>1</v>
      </c>
      <c r="N39" s="68"/>
      <c r="O39" s="51">
        <v>1</v>
      </c>
      <c r="P39" s="68"/>
      <c r="Q39" s="51">
        <v>1</v>
      </c>
      <c r="R39" s="68"/>
      <c r="S39" s="51">
        <v>1</v>
      </c>
      <c r="T39" s="68"/>
      <c r="U39" s="51">
        <v>1</v>
      </c>
      <c r="V39" s="68"/>
      <c r="W39" s="51">
        <v>1</v>
      </c>
      <c r="X39" s="68"/>
      <c r="Y39" s="51">
        <v>1</v>
      </c>
      <c r="Z39" s="68"/>
      <c r="AA39" s="51">
        <v>1</v>
      </c>
      <c r="AB39" s="68"/>
      <c r="AC39" s="51">
        <v>1</v>
      </c>
      <c r="AD39" s="68"/>
      <c r="AE39" s="51">
        <v>1</v>
      </c>
      <c r="AF39" s="68"/>
      <c r="AG39" s="51">
        <v>1</v>
      </c>
      <c r="AH39" s="68"/>
      <c r="AI39" s="51">
        <v>1</v>
      </c>
      <c r="AJ39" s="68"/>
      <c r="AK39" s="53">
        <v>1</v>
      </c>
      <c r="AL39" s="68"/>
      <c r="AM39" s="53">
        <v>1</v>
      </c>
      <c r="AN39" s="68"/>
      <c r="AO39" s="53">
        <v>1</v>
      </c>
      <c r="AP39" s="68"/>
      <c r="AQ39" s="53">
        <v>1</v>
      </c>
      <c r="AR39" s="68"/>
      <c r="AS39" s="53">
        <v>1</v>
      </c>
      <c r="AT39" s="68"/>
      <c r="AU39" s="53">
        <v>1</v>
      </c>
      <c r="AV39" s="68"/>
      <c r="AW39" s="53">
        <v>1</v>
      </c>
      <c r="AX39" s="68"/>
      <c r="AY39" s="53">
        <v>1</v>
      </c>
      <c r="AZ39" s="72"/>
      <c r="BA39" s="117">
        <v>1</v>
      </c>
      <c r="BB39" s="68"/>
      <c r="BC39" s="117">
        <v>1</v>
      </c>
      <c r="BD39" s="68"/>
      <c r="BE39" s="117">
        <v>1</v>
      </c>
      <c r="BF39" s="68"/>
      <c r="BG39" s="117">
        <v>1</v>
      </c>
      <c r="BH39" s="68"/>
      <c r="BI39" s="117">
        <v>1</v>
      </c>
      <c r="BJ39" s="68"/>
      <c r="BK39" s="117">
        <v>1</v>
      </c>
      <c r="BL39" s="68"/>
      <c r="BM39" s="117">
        <v>1</v>
      </c>
      <c r="BN39" s="68"/>
      <c r="BO39" s="117">
        <v>1</v>
      </c>
      <c r="BP39" s="68"/>
      <c r="BQ39" s="117">
        <v>1</v>
      </c>
      <c r="BR39" s="68"/>
      <c r="BS39" s="117">
        <v>1</v>
      </c>
      <c r="BT39" s="68"/>
      <c r="BU39" s="117">
        <v>1</v>
      </c>
      <c r="BV39" s="68"/>
      <c r="BW39" s="117">
        <v>1</v>
      </c>
      <c r="BX39" s="68"/>
      <c r="BY39" s="117">
        <v>1</v>
      </c>
      <c r="BZ39" s="68"/>
      <c r="CA39" s="117">
        <v>1</v>
      </c>
      <c r="CB39" s="68"/>
      <c r="CC39" s="117">
        <v>1</v>
      </c>
      <c r="CD39" s="68"/>
      <c r="CE39" s="118"/>
      <c r="CF39" s="68"/>
      <c r="CG39" s="118"/>
      <c r="CH39" s="68"/>
      <c r="CI39" s="118"/>
      <c r="CJ39" s="68"/>
      <c r="CK39" s="118"/>
      <c r="CL39" s="68"/>
      <c r="CM39" s="118"/>
      <c r="CN39" s="68"/>
      <c r="CO39" s="118"/>
      <c r="CP39" s="68"/>
      <c r="CQ39" s="118"/>
      <c r="CR39" s="68"/>
      <c r="CS39" s="118"/>
      <c r="CT39" s="68"/>
      <c r="CU39" s="118"/>
      <c r="CV39" s="68"/>
      <c r="CW39" s="118"/>
      <c r="CX39" s="68"/>
      <c r="CY39" s="118"/>
      <c r="CZ39" s="68"/>
      <c r="DA39" s="118"/>
      <c r="DB39" s="68"/>
      <c r="DC39" s="118"/>
      <c r="DD39" s="68"/>
      <c r="DE39" s="118"/>
      <c r="DF39" s="68"/>
      <c r="DG39" s="118"/>
      <c r="DH39" s="68"/>
      <c r="DI39" s="118"/>
      <c r="DJ39" s="68"/>
      <c r="DK39" s="118"/>
      <c r="DL39" s="68"/>
      <c r="DM39" s="118"/>
      <c r="DN39" s="68"/>
      <c r="DO39" s="118"/>
      <c r="DP39" s="68"/>
      <c r="DQ39" s="118"/>
      <c r="DR39" s="68"/>
      <c r="DS39" s="54">
        <f t="shared" si="1"/>
        <v>3</v>
      </c>
      <c r="DT39" s="55">
        <f t="shared" si="2"/>
        <v>0</v>
      </c>
      <c r="DU39" s="56">
        <f t="shared" si="3"/>
        <v>16</v>
      </c>
      <c r="DV39" s="57">
        <f t="shared" si="4"/>
        <v>0</v>
      </c>
      <c r="DW39" s="58">
        <f t="shared" si="5"/>
        <v>15</v>
      </c>
      <c r="DX39" s="59">
        <f t="shared" si="6"/>
        <v>0</v>
      </c>
      <c r="DY39" s="58">
        <f t="shared" si="7"/>
        <v>6</v>
      </c>
      <c r="DZ39" s="59">
        <f t="shared" si="8"/>
        <v>0</v>
      </c>
      <c r="EA39" s="58"/>
      <c r="EB39" s="59"/>
      <c r="EC39" s="60">
        <f t="shared" si="9"/>
        <v>40</v>
      </c>
      <c r="ED39" s="61">
        <f t="shared" si="10"/>
        <v>0</v>
      </c>
      <c r="EE39" s="62">
        <f t="shared" si="11"/>
        <v>40</v>
      </c>
      <c r="EF39" s="63">
        <f t="shared" si="12"/>
        <v>100</v>
      </c>
      <c r="EG39" s="63">
        <f t="shared" si="13"/>
        <v>0</v>
      </c>
      <c r="EH39" s="64">
        <f>30+20</f>
        <v>50</v>
      </c>
      <c r="EI39" s="65">
        <v>1</v>
      </c>
      <c r="EJ39" s="135">
        <f t="shared" si="15"/>
        <v>98</v>
      </c>
    </row>
    <row r="40" spans="1:141" ht="17.25" thickTop="1" thickBot="1">
      <c r="A40" s="13">
        <v>32</v>
      </c>
      <c r="B40" s="67" t="s">
        <v>75</v>
      </c>
      <c r="C40" s="51">
        <v>1</v>
      </c>
      <c r="D40" s="68"/>
      <c r="E40" s="51"/>
      <c r="F40" s="68">
        <v>1</v>
      </c>
      <c r="G40" s="53">
        <v>1</v>
      </c>
      <c r="H40" s="68"/>
      <c r="I40" s="51"/>
      <c r="J40" s="68">
        <v>1</v>
      </c>
      <c r="K40" s="51">
        <v>1</v>
      </c>
      <c r="L40" s="68"/>
      <c r="M40" s="51">
        <v>1</v>
      </c>
      <c r="N40" s="68"/>
      <c r="O40" s="51">
        <v>1</v>
      </c>
      <c r="P40" s="68"/>
      <c r="Q40" s="51">
        <v>1</v>
      </c>
      <c r="R40" s="68"/>
      <c r="S40" s="51">
        <v>1</v>
      </c>
      <c r="T40" s="68"/>
      <c r="U40" s="51">
        <v>1</v>
      </c>
      <c r="V40" s="68"/>
      <c r="W40" s="51">
        <v>1</v>
      </c>
      <c r="X40" s="68"/>
      <c r="Y40" s="51">
        <v>1</v>
      </c>
      <c r="Z40" s="68"/>
      <c r="AA40" s="51">
        <v>1</v>
      </c>
      <c r="AB40" s="68"/>
      <c r="AC40" s="51">
        <v>1</v>
      </c>
      <c r="AD40" s="68"/>
      <c r="AE40" s="51">
        <v>1</v>
      </c>
      <c r="AF40" s="68"/>
      <c r="AG40" s="51">
        <v>1</v>
      </c>
      <c r="AH40" s="68"/>
      <c r="AI40" s="51">
        <v>1</v>
      </c>
      <c r="AJ40" s="68"/>
      <c r="AK40" s="53">
        <v>1</v>
      </c>
      <c r="AL40" s="68"/>
      <c r="AM40" s="53">
        <v>1</v>
      </c>
      <c r="AN40" s="68"/>
      <c r="AO40" s="53">
        <v>1</v>
      </c>
      <c r="AP40" s="68"/>
      <c r="AQ40" s="53"/>
      <c r="AR40" s="68">
        <v>1</v>
      </c>
      <c r="AS40" s="53"/>
      <c r="AT40" s="68">
        <v>1</v>
      </c>
      <c r="AU40" s="53"/>
      <c r="AV40" s="68">
        <v>1</v>
      </c>
      <c r="AW40" s="53"/>
      <c r="AX40" s="68">
        <v>1</v>
      </c>
      <c r="AY40" s="53"/>
      <c r="AZ40" s="72">
        <v>1</v>
      </c>
      <c r="BA40" s="117"/>
      <c r="BB40" s="68">
        <v>1</v>
      </c>
      <c r="BC40" s="117">
        <v>1</v>
      </c>
      <c r="BD40" s="68"/>
      <c r="BE40" s="117"/>
      <c r="BF40" s="68">
        <v>1</v>
      </c>
      <c r="BG40" s="117"/>
      <c r="BH40" s="68">
        <v>1</v>
      </c>
      <c r="BI40" s="117"/>
      <c r="BJ40" s="68">
        <v>1</v>
      </c>
      <c r="BK40" s="117">
        <v>1</v>
      </c>
      <c r="BL40" s="68"/>
      <c r="BM40" s="117"/>
      <c r="BN40" s="68">
        <v>1</v>
      </c>
      <c r="BO40" s="117">
        <v>1</v>
      </c>
      <c r="BP40" s="68"/>
      <c r="BQ40" s="117"/>
      <c r="BR40" s="68">
        <v>1</v>
      </c>
      <c r="BS40" s="117"/>
      <c r="BT40" s="68">
        <v>1</v>
      </c>
      <c r="BU40" s="117"/>
      <c r="BV40" s="68">
        <v>1</v>
      </c>
      <c r="BW40" s="117"/>
      <c r="BX40" s="68">
        <v>1</v>
      </c>
      <c r="BY40" s="117"/>
      <c r="BZ40" s="68">
        <v>1</v>
      </c>
      <c r="CA40" s="117"/>
      <c r="CB40" s="68">
        <v>1</v>
      </c>
      <c r="CC40" s="117"/>
      <c r="CD40" s="68">
        <v>1</v>
      </c>
      <c r="CE40" s="118"/>
      <c r="CF40" s="68"/>
      <c r="CG40" s="118"/>
      <c r="CH40" s="68"/>
      <c r="CI40" s="118"/>
      <c r="CJ40" s="68"/>
      <c r="CK40" s="118"/>
      <c r="CL40" s="68"/>
      <c r="CM40" s="118"/>
      <c r="CN40" s="68"/>
      <c r="CO40" s="118"/>
      <c r="CP40" s="68"/>
      <c r="CQ40" s="118"/>
      <c r="CR40" s="68"/>
      <c r="CS40" s="118"/>
      <c r="CT40" s="68"/>
      <c r="CU40" s="118"/>
      <c r="CV40" s="68"/>
      <c r="CW40" s="118"/>
      <c r="CX40" s="68"/>
      <c r="CY40" s="118"/>
      <c r="CZ40" s="68"/>
      <c r="DA40" s="118"/>
      <c r="DB40" s="68"/>
      <c r="DC40" s="118"/>
      <c r="DD40" s="68"/>
      <c r="DE40" s="118"/>
      <c r="DF40" s="68"/>
      <c r="DG40" s="118"/>
      <c r="DH40" s="68"/>
      <c r="DI40" s="118"/>
      <c r="DJ40" s="68"/>
      <c r="DK40" s="118"/>
      <c r="DL40" s="68"/>
      <c r="DM40" s="118"/>
      <c r="DN40" s="68"/>
      <c r="DO40" s="118"/>
      <c r="DP40" s="68"/>
      <c r="DQ40" s="118"/>
      <c r="DR40" s="68"/>
      <c r="DS40" s="54">
        <f t="shared" si="1"/>
        <v>2</v>
      </c>
      <c r="DT40" s="55">
        <f t="shared" si="2"/>
        <v>1</v>
      </c>
      <c r="DU40" s="56">
        <f t="shared" si="3"/>
        <v>15</v>
      </c>
      <c r="DV40" s="57">
        <f t="shared" si="4"/>
        <v>1</v>
      </c>
      <c r="DW40" s="58">
        <f t="shared" si="5"/>
        <v>4</v>
      </c>
      <c r="DX40" s="59">
        <f t="shared" si="6"/>
        <v>11</v>
      </c>
      <c r="DY40" s="58">
        <f t="shared" si="7"/>
        <v>0</v>
      </c>
      <c r="DZ40" s="59">
        <f t="shared" si="8"/>
        <v>6</v>
      </c>
      <c r="EA40" s="58"/>
      <c r="EB40" s="59"/>
      <c r="EC40" s="60">
        <f t="shared" si="9"/>
        <v>21</v>
      </c>
      <c r="ED40" s="61">
        <f t="shared" si="10"/>
        <v>19</v>
      </c>
      <c r="EE40" s="62">
        <f t="shared" si="11"/>
        <v>40</v>
      </c>
      <c r="EF40" s="63">
        <f t="shared" si="12"/>
        <v>52.5</v>
      </c>
      <c r="EG40" s="63">
        <f t="shared" si="13"/>
        <v>47.5</v>
      </c>
      <c r="EH40" s="64">
        <f>21+8</f>
        <v>29</v>
      </c>
      <c r="EI40" s="65">
        <f>9+4</f>
        <v>13</v>
      </c>
      <c r="EJ40" s="135">
        <f t="shared" si="15"/>
        <v>55.172413793103445</v>
      </c>
    </row>
    <row r="41" spans="1:141" ht="17.25" thickTop="1" thickBot="1">
      <c r="A41" s="13">
        <v>33</v>
      </c>
      <c r="B41" s="70" t="s">
        <v>76</v>
      </c>
      <c r="C41" s="51">
        <v>1</v>
      </c>
      <c r="D41" s="68"/>
      <c r="E41" s="51">
        <v>1</v>
      </c>
      <c r="F41" s="68"/>
      <c r="G41" s="53">
        <v>1</v>
      </c>
      <c r="H41" s="68"/>
      <c r="I41" s="51">
        <v>1</v>
      </c>
      <c r="J41" s="68"/>
      <c r="K41" s="51">
        <v>1</v>
      </c>
      <c r="L41" s="68"/>
      <c r="M41" s="51">
        <v>1</v>
      </c>
      <c r="N41" s="68"/>
      <c r="O41" s="51">
        <v>1</v>
      </c>
      <c r="P41" s="68"/>
      <c r="Q41" s="51">
        <v>1</v>
      </c>
      <c r="R41" s="68"/>
      <c r="S41" s="51">
        <v>1</v>
      </c>
      <c r="T41" s="68"/>
      <c r="U41" s="51">
        <v>1</v>
      </c>
      <c r="V41" s="68"/>
      <c r="W41" s="51">
        <v>1</v>
      </c>
      <c r="X41" s="68"/>
      <c r="Y41" s="51">
        <v>1</v>
      </c>
      <c r="Z41" s="68"/>
      <c r="AA41" s="51">
        <v>1</v>
      </c>
      <c r="AB41" s="68"/>
      <c r="AC41" s="51">
        <v>1</v>
      </c>
      <c r="AD41" s="68"/>
      <c r="AE41" s="51">
        <v>1</v>
      </c>
      <c r="AF41" s="68"/>
      <c r="AG41" s="51">
        <v>1</v>
      </c>
      <c r="AH41" s="68"/>
      <c r="AI41" s="51">
        <v>1</v>
      </c>
      <c r="AJ41" s="68"/>
      <c r="AK41" s="53">
        <v>1</v>
      </c>
      <c r="AL41" s="68"/>
      <c r="AM41" s="53"/>
      <c r="AN41" s="68">
        <v>1</v>
      </c>
      <c r="AO41" s="53">
        <v>1</v>
      </c>
      <c r="AP41" s="68"/>
      <c r="AQ41" s="53">
        <v>1</v>
      </c>
      <c r="AR41" s="68"/>
      <c r="AS41" s="53"/>
      <c r="AT41" s="68">
        <v>1</v>
      </c>
      <c r="AU41" s="53"/>
      <c r="AV41" s="68">
        <v>1</v>
      </c>
      <c r="AW41" s="53">
        <v>1</v>
      </c>
      <c r="AX41" s="68"/>
      <c r="AY41" s="53"/>
      <c r="AZ41" s="72">
        <v>1</v>
      </c>
      <c r="BA41" s="117">
        <v>1</v>
      </c>
      <c r="BB41" s="68"/>
      <c r="BC41" s="117">
        <v>1</v>
      </c>
      <c r="BD41" s="68"/>
      <c r="BE41" s="117">
        <v>1</v>
      </c>
      <c r="BF41" s="68"/>
      <c r="BG41" s="117">
        <v>1</v>
      </c>
      <c r="BH41" s="68"/>
      <c r="BI41" s="117"/>
      <c r="BJ41" s="68">
        <v>1</v>
      </c>
      <c r="BK41" s="117">
        <v>1</v>
      </c>
      <c r="BL41" s="68"/>
      <c r="BM41" s="117">
        <v>1</v>
      </c>
      <c r="BN41" s="68"/>
      <c r="BO41" s="117">
        <v>1</v>
      </c>
      <c r="BP41" s="68"/>
      <c r="BQ41" s="117"/>
      <c r="BR41" s="68">
        <v>1</v>
      </c>
      <c r="BS41" s="117"/>
      <c r="BT41" s="68">
        <v>1</v>
      </c>
      <c r="BU41" s="117">
        <v>1</v>
      </c>
      <c r="BV41" s="68"/>
      <c r="BW41" s="117">
        <v>1</v>
      </c>
      <c r="BX41" s="68"/>
      <c r="BY41" s="117">
        <v>1</v>
      </c>
      <c r="BZ41" s="68"/>
      <c r="CA41" s="117"/>
      <c r="CB41" s="68">
        <v>1</v>
      </c>
      <c r="CC41" s="117">
        <v>1</v>
      </c>
      <c r="CD41" s="68"/>
      <c r="CE41" s="118"/>
      <c r="CF41" s="68"/>
      <c r="CG41" s="118"/>
      <c r="CH41" s="68"/>
      <c r="CI41" s="118"/>
      <c r="CJ41" s="68"/>
      <c r="CK41" s="118"/>
      <c r="CL41" s="68"/>
      <c r="CM41" s="118"/>
      <c r="CN41" s="68"/>
      <c r="CO41" s="118"/>
      <c r="CP41" s="68"/>
      <c r="CQ41" s="118"/>
      <c r="CR41" s="68"/>
      <c r="CS41" s="118"/>
      <c r="CT41" s="68"/>
      <c r="CU41" s="118"/>
      <c r="CV41" s="68"/>
      <c r="CW41" s="118"/>
      <c r="CX41" s="68"/>
      <c r="CY41" s="118"/>
      <c r="CZ41" s="68"/>
      <c r="DA41" s="118"/>
      <c r="DB41" s="68"/>
      <c r="DC41" s="118"/>
      <c r="DD41" s="68"/>
      <c r="DE41" s="118"/>
      <c r="DF41" s="68"/>
      <c r="DG41" s="118"/>
      <c r="DH41" s="68"/>
      <c r="DI41" s="118"/>
      <c r="DJ41" s="68"/>
      <c r="DK41" s="118"/>
      <c r="DL41" s="68"/>
      <c r="DM41" s="118"/>
      <c r="DN41" s="68"/>
      <c r="DO41" s="118"/>
      <c r="DP41" s="68"/>
      <c r="DQ41" s="118"/>
      <c r="DR41" s="68"/>
      <c r="DS41" s="54">
        <f t="shared" si="1"/>
        <v>3</v>
      </c>
      <c r="DT41" s="55">
        <f t="shared" si="2"/>
        <v>0</v>
      </c>
      <c r="DU41" s="56">
        <f t="shared" si="3"/>
        <v>15</v>
      </c>
      <c r="DV41" s="57">
        <f t="shared" si="4"/>
        <v>1</v>
      </c>
      <c r="DW41" s="58">
        <f t="shared" si="5"/>
        <v>10</v>
      </c>
      <c r="DX41" s="59">
        <f t="shared" si="6"/>
        <v>5</v>
      </c>
      <c r="DY41" s="58">
        <f t="shared" si="7"/>
        <v>4</v>
      </c>
      <c r="DZ41" s="59">
        <f t="shared" si="8"/>
        <v>2</v>
      </c>
      <c r="EA41" s="58"/>
      <c r="EB41" s="59"/>
      <c r="EC41" s="60">
        <f t="shared" si="9"/>
        <v>32</v>
      </c>
      <c r="ED41" s="61">
        <f t="shared" si="10"/>
        <v>8</v>
      </c>
      <c r="EE41" s="62">
        <f t="shared" si="11"/>
        <v>40</v>
      </c>
      <c r="EF41" s="63">
        <f t="shared" si="12"/>
        <v>80</v>
      </c>
      <c r="EG41" s="63">
        <f t="shared" si="13"/>
        <v>20</v>
      </c>
      <c r="EH41" s="64">
        <f>13+9</f>
        <v>22</v>
      </c>
      <c r="EI41" s="65">
        <v>1</v>
      </c>
      <c r="EJ41" s="135">
        <f t="shared" si="15"/>
        <v>95.454545454545453</v>
      </c>
    </row>
    <row r="42" spans="1:141" ht="17.25" thickTop="1" thickBot="1">
      <c r="A42" s="13">
        <v>34</v>
      </c>
      <c r="B42" s="81" t="s">
        <v>77</v>
      </c>
      <c r="C42" s="82">
        <v>1</v>
      </c>
      <c r="D42" s="75"/>
      <c r="E42" s="82">
        <v>1</v>
      </c>
      <c r="F42" s="75"/>
      <c r="G42" s="74">
        <v>1</v>
      </c>
      <c r="H42" s="75"/>
      <c r="I42" s="82">
        <v>1</v>
      </c>
      <c r="J42" s="75"/>
      <c r="K42" s="82">
        <v>1</v>
      </c>
      <c r="L42" s="75"/>
      <c r="M42" s="82">
        <v>1</v>
      </c>
      <c r="N42" s="75"/>
      <c r="O42" s="82">
        <v>1</v>
      </c>
      <c r="P42" s="75"/>
      <c r="Q42" s="82">
        <v>1</v>
      </c>
      <c r="R42" s="75"/>
      <c r="S42" s="82">
        <v>1</v>
      </c>
      <c r="T42" s="75"/>
      <c r="U42" s="82">
        <v>1</v>
      </c>
      <c r="V42" s="75"/>
      <c r="W42" s="82">
        <v>1</v>
      </c>
      <c r="X42" s="75"/>
      <c r="Y42" s="82">
        <v>1</v>
      </c>
      <c r="Z42" s="75"/>
      <c r="AA42" s="82">
        <v>1</v>
      </c>
      <c r="AB42" s="75"/>
      <c r="AC42" s="82">
        <v>1</v>
      </c>
      <c r="AD42" s="75"/>
      <c r="AE42" s="82">
        <v>1</v>
      </c>
      <c r="AF42" s="75"/>
      <c r="AG42" s="82">
        <v>1</v>
      </c>
      <c r="AH42" s="75"/>
      <c r="AI42" s="82">
        <v>1</v>
      </c>
      <c r="AJ42" s="75"/>
      <c r="AK42" s="83">
        <v>1</v>
      </c>
      <c r="AL42" s="84"/>
      <c r="AM42" s="83">
        <v>1</v>
      </c>
      <c r="AN42" s="84"/>
      <c r="AO42" s="83">
        <v>1</v>
      </c>
      <c r="AP42" s="84"/>
      <c r="AQ42" s="83">
        <v>1</v>
      </c>
      <c r="AR42" s="84"/>
      <c r="AS42" s="83">
        <v>1</v>
      </c>
      <c r="AT42" s="84"/>
      <c r="AU42" s="83">
        <v>1</v>
      </c>
      <c r="AV42" s="84"/>
      <c r="AW42" s="83">
        <v>1</v>
      </c>
      <c r="AX42" s="84"/>
      <c r="AY42" s="83">
        <v>1</v>
      </c>
      <c r="AZ42" s="123"/>
      <c r="BA42" s="117">
        <v>1</v>
      </c>
      <c r="BB42" s="75"/>
      <c r="BC42" s="117">
        <v>1</v>
      </c>
      <c r="BD42" s="75"/>
      <c r="BE42" s="117">
        <v>1</v>
      </c>
      <c r="BF42" s="75"/>
      <c r="BG42" s="117">
        <v>1</v>
      </c>
      <c r="BH42" s="75"/>
      <c r="BI42" s="117">
        <v>1</v>
      </c>
      <c r="BJ42" s="75"/>
      <c r="BK42" s="117"/>
      <c r="BL42" s="75">
        <v>1</v>
      </c>
      <c r="BM42" s="117">
        <v>1</v>
      </c>
      <c r="BN42" s="75"/>
      <c r="BO42" s="117">
        <v>1</v>
      </c>
      <c r="BP42" s="75"/>
      <c r="BQ42" s="117">
        <v>1</v>
      </c>
      <c r="BR42" s="75"/>
      <c r="BS42" s="117">
        <v>1</v>
      </c>
      <c r="BT42" s="75"/>
      <c r="BU42" s="117">
        <v>1</v>
      </c>
      <c r="BV42" s="75"/>
      <c r="BW42" s="117"/>
      <c r="BX42" s="75">
        <v>1</v>
      </c>
      <c r="BY42" s="117">
        <v>1</v>
      </c>
      <c r="BZ42" s="75"/>
      <c r="CA42" s="117">
        <v>1</v>
      </c>
      <c r="CB42" s="75"/>
      <c r="CC42" s="117"/>
      <c r="CD42" s="75">
        <v>1</v>
      </c>
      <c r="CE42" s="125"/>
      <c r="CF42" s="75"/>
      <c r="CG42" s="125"/>
      <c r="CH42" s="75"/>
      <c r="CI42" s="125"/>
      <c r="CJ42" s="75"/>
      <c r="CK42" s="125"/>
      <c r="CL42" s="75"/>
      <c r="CM42" s="125"/>
      <c r="CN42" s="75"/>
      <c r="CO42" s="125"/>
      <c r="CP42" s="75"/>
      <c r="CQ42" s="125"/>
      <c r="CR42" s="75"/>
      <c r="CS42" s="125"/>
      <c r="CT42" s="75"/>
      <c r="CU42" s="125"/>
      <c r="CV42" s="75"/>
      <c r="CW42" s="125"/>
      <c r="CX42" s="75"/>
      <c r="CY42" s="125"/>
      <c r="CZ42" s="75"/>
      <c r="DA42" s="125"/>
      <c r="DB42" s="75"/>
      <c r="DC42" s="125"/>
      <c r="DD42" s="75"/>
      <c r="DE42" s="125"/>
      <c r="DF42" s="75"/>
      <c r="DG42" s="125"/>
      <c r="DH42" s="75"/>
      <c r="DI42" s="125"/>
      <c r="DJ42" s="75"/>
      <c r="DK42" s="125"/>
      <c r="DL42" s="75"/>
      <c r="DM42" s="125"/>
      <c r="DN42" s="75"/>
      <c r="DO42" s="125"/>
      <c r="DP42" s="75"/>
      <c r="DQ42" s="125"/>
      <c r="DR42" s="75"/>
      <c r="DS42" s="54">
        <f t="shared" si="1"/>
        <v>3</v>
      </c>
      <c r="DT42" s="55">
        <f t="shared" si="2"/>
        <v>0</v>
      </c>
      <c r="DU42" s="56">
        <f t="shared" si="3"/>
        <v>16</v>
      </c>
      <c r="DV42" s="57">
        <f t="shared" si="4"/>
        <v>0</v>
      </c>
      <c r="DW42" s="58">
        <f t="shared" si="5"/>
        <v>14</v>
      </c>
      <c r="DX42" s="59">
        <f t="shared" si="6"/>
        <v>1</v>
      </c>
      <c r="DY42" s="58">
        <f t="shared" si="7"/>
        <v>4</v>
      </c>
      <c r="DZ42" s="59">
        <f t="shared" si="8"/>
        <v>2</v>
      </c>
      <c r="EA42" s="58"/>
      <c r="EB42" s="59"/>
      <c r="EC42" s="60">
        <f t="shared" si="9"/>
        <v>37</v>
      </c>
      <c r="ED42" s="61">
        <f t="shared" si="10"/>
        <v>3</v>
      </c>
      <c r="EE42" s="62">
        <f t="shared" si="11"/>
        <v>40</v>
      </c>
      <c r="EF42" s="63">
        <f t="shared" si="12"/>
        <v>92.5</v>
      </c>
      <c r="EG42" s="63">
        <f t="shared" si="13"/>
        <v>7.5</v>
      </c>
      <c r="EH42" s="64">
        <f>30+20</f>
        <v>50</v>
      </c>
      <c r="EI42" s="65">
        <f>1+1</f>
        <v>2</v>
      </c>
      <c r="EJ42" s="135">
        <f t="shared" si="15"/>
        <v>96</v>
      </c>
    </row>
    <row r="43" spans="1:141" ht="17.25" thickTop="1" thickBot="1">
      <c r="A43" s="29">
        <v>35</v>
      </c>
      <c r="B43" s="85" t="s">
        <v>78</v>
      </c>
      <c r="C43" s="229" t="s">
        <v>79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/>
      <c r="AK43" s="86">
        <v>1</v>
      </c>
      <c r="AL43" s="87"/>
      <c r="AM43" s="86">
        <v>1</v>
      </c>
      <c r="AN43" s="87"/>
      <c r="AO43" s="86">
        <v>1</v>
      </c>
      <c r="AP43" s="87"/>
      <c r="AQ43" s="86">
        <v>1</v>
      </c>
      <c r="AR43" s="87"/>
      <c r="AS43" s="86">
        <v>1</v>
      </c>
      <c r="AT43" s="87"/>
      <c r="AU43" s="86">
        <v>1</v>
      </c>
      <c r="AV43" s="87"/>
      <c r="AW43" s="86">
        <v>1</v>
      </c>
      <c r="AX43" s="87"/>
      <c r="AY43" s="86">
        <v>1</v>
      </c>
      <c r="AZ43" s="124"/>
      <c r="BA43" s="117">
        <v>1</v>
      </c>
      <c r="BB43" s="127"/>
      <c r="BC43" s="117">
        <v>1</v>
      </c>
      <c r="BD43" s="127"/>
      <c r="BE43" s="117">
        <v>1</v>
      </c>
      <c r="BF43" s="127"/>
      <c r="BG43" s="117">
        <v>1</v>
      </c>
      <c r="BH43" s="127"/>
      <c r="BI43" s="117">
        <v>1</v>
      </c>
      <c r="BJ43" s="127"/>
      <c r="BK43" s="117"/>
      <c r="BL43" s="127">
        <v>1</v>
      </c>
      <c r="BM43" s="117">
        <v>1</v>
      </c>
      <c r="BN43" s="127"/>
      <c r="BO43" s="117"/>
      <c r="BP43" s="127">
        <v>1</v>
      </c>
      <c r="BQ43" s="117">
        <v>1</v>
      </c>
      <c r="BR43" s="127"/>
      <c r="BS43" s="117">
        <v>1</v>
      </c>
      <c r="BT43" s="127"/>
      <c r="BU43" s="117">
        <v>1</v>
      </c>
      <c r="BV43" s="127"/>
      <c r="BW43" s="117"/>
      <c r="BX43" s="127">
        <v>1</v>
      </c>
      <c r="BY43" s="117">
        <v>1</v>
      </c>
      <c r="BZ43" s="127"/>
      <c r="CA43" s="117">
        <v>1</v>
      </c>
      <c r="CB43" s="127"/>
      <c r="CC43" s="117">
        <v>1</v>
      </c>
      <c r="CD43" s="127"/>
      <c r="CE43" s="126"/>
      <c r="CF43" s="127"/>
      <c r="CG43" s="126"/>
      <c r="CH43" s="127"/>
      <c r="CI43" s="126"/>
      <c r="CJ43" s="127"/>
      <c r="CK43" s="126"/>
      <c r="CL43" s="127"/>
      <c r="CM43" s="126"/>
      <c r="CN43" s="127"/>
      <c r="CO43" s="126"/>
      <c r="CP43" s="127"/>
      <c r="CQ43" s="126"/>
      <c r="CR43" s="127"/>
      <c r="CS43" s="126"/>
      <c r="CT43" s="127"/>
      <c r="CU43" s="126"/>
      <c r="CV43" s="127"/>
      <c r="CW43" s="126"/>
      <c r="CX43" s="127"/>
      <c r="CY43" s="126"/>
      <c r="CZ43" s="127"/>
      <c r="DA43" s="126"/>
      <c r="DB43" s="127"/>
      <c r="DC43" s="126"/>
      <c r="DD43" s="127"/>
      <c r="DE43" s="126"/>
      <c r="DF43" s="127"/>
      <c r="DG43" s="126"/>
      <c r="DH43" s="127"/>
      <c r="DI43" s="126"/>
      <c r="DJ43" s="127"/>
      <c r="DK43" s="126"/>
      <c r="DL43" s="127"/>
      <c r="DM43" s="126"/>
      <c r="DN43" s="127"/>
      <c r="DO43" s="126"/>
      <c r="DP43" s="127"/>
      <c r="DQ43" s="126"/>
      <c r="DR43" s="127"/>
      <c r="DS43" s="54">
        <v>0</v>
      </c>
      <c r="DT43" s="55">
        <f t="shared" si="2"/>
        <v>0</v>
      </c>
      <c r="DU43" s="56">
        <f t="shared" si="3"/>
        <v>2</v>
      </c>
      <c r="DV43" s="57">
        <f t="shared" si="4"/>
        <v>0</v>
      </c>
      <c r="DW43" s="58">
        <f t="shared" si="5"/>
        <v>13</v>
      </c>
      <c r="DX43" s="59">
        <f t="shared" si="6"/>
        <v>2</v>
      </c>
      <c r="DY43" s="58">
        <f t="shared" si="7"/>
        <v>5</v>
      </c>
      <c r="DZ43" s="59">
        <f t="shared" si="8"/>
        <v>1</v>
      </c>
      <c r="EA43" s="58"/>
      <c r="EB43" s="59"/>
      <c r="EC43" s="60">
        <f t="shared" si="9"/>
        <v>20</v>
      </c>
      <c r="ED43" s="61">
        <f t="shared" si="10"/>
        <v>3</v>
      </c>
      <c r="EE43" s="88">
        <f t="shared" si="11"/>
        <v>23</v>
      </c>
      <c r="EF43" s="133">
        <f t="shared" si="12"/>
        <v>86.956521739130437</v>
      </c>
      <c r="EG43" s="133">
        <f t="shared" si="13"/>
        <v>13.043478260869565</v>
      </c>
      <c r="EH43" s="89">
        <f>9+12</f>
        <v>21</v>
      </c>
      <c r="EI43" s="90">
        <f>3+6</f>
        <v>9</v>
      </c>
      <c r="EJ43" s="135">
        <f t="shared" si="15"/>
        <v>57.142857142857146</v>
      </c>
    </row>
    <row r="44" spans="1:141" ht="16.5" thickBot="1">
      <c r="A44" s="214" t="s">
        <v>80</v>
      </c>
      <c r="B44" s="215"/>
      <c r="C44" s="91">
        <f t="shared" ref="C44:AL44" si="16">SUM(C8:C43)</f>
        <v>34</v>
      </c>
      <c r="D44" s="92">
        <f t="shared" si="16"/>
        <v>0</v>
      </c>
      <c r="E44" s="91">
        <f t="shared" si="16"/>
        <v>31</v>
      </c>
      <c r="F44" s="92">
        <f t="shared" si="16"/>
        <v>4</v>
      </c>
      <c r="G44" s="91">
        <f t="shared" si="16"/>
        <v>30</v>
      </c>
      <c r="H44" s="92">
        <f t="shared" si="16"/>
        <v>5</v>
      </c>
      <c r="I44" s="91">
        <f t="shared" si="16"/>
        <v>30</v>
      </c>
      <c r="J44" s="92">
        <f t="shared" si="16"/>
        <v>5</v>
      </c>
      <c r="K44" s="91">
        <f t="shared" si="16"/>
        <v>33</v>
      </c>
      <c r="L44" s="92">
        <f t="shared" si="16"/>
        <v>2</v>
      </c>
      <c r="M44" s="91">
        <f t="shared" si="16"/>
        <v>33</v>
      </c>
      <c r="N44" s="92">
        <f t="shared" si="16"/>
        <v>2</v>
      </c>
      <c r="O44" s="91">
        <f t="shared" si="16"/>
        <v>32</v>
      </c>
      <c r="P44" s="92">
        <f t="shared" si="16"/>
        <v>3</v>
      </c>
      <c r="Q44" s="91">
        <f t="shared" si="16"/>
        <v>32</v>
      </c>
      <c r="R44" s="92">
        <f t="shared" si="16"/>
        <v>3</v>
      </c>
      <c r="S44" s="91">
        <f t="shared" si="16"/>
        <v>32</v>
      </c>
      <c r="T44" s="92">
        <f t="shared" si="16"/>
        <v>3</v>
      </c>
      <c r="U44" s="91">
        <f t="shared" si="16"/>
        <v>31</v>
      </c>
      <c r="V44" s="92">
        <f t="shared" si="16"/>
        <v>4</v>
      </c>
      <c r="W44" s="91">
        <f t="shared" si="16"/>
        <v>33</v>
      </c>
      <c r="X44" s="92">
        <f t="shared" si="16"/>
        <v>2</v>
      </c>
      <c r="Y44" s="91">
        <f t="shared" si="16"/>
        <v>26</v>
      </c>
      <c r="Z44" s="92">
        <f t="shared" si="16"/>
        <v>9</v>
      </c>
      <c r="AA44" s="91">
        <f t="shared" si="16"/>
        <v>29</v>
      </c>
      <c r="AB44" s="92">
        <f t="shared" si="16"/>
        <v>6</v>
      </c>
      <c r="AC44" s="91">
        <f t="shared" si="16"/>
        <v>28</v>
      </c>
      <c r="AD44" s="92">
        <f t="shared" si="16"/>
        <v>7</v>
      </c>
      <c r="AE44" s="91">
        <f t="shared" si="16"/>
        <v>33</v>
      </c>
      <c r="AF44" s="92">
        <f t="shared" si="16"/>
        <v>2</v>
      </c>
      <c r="AG44" s="91">
        <f t="shared" si="16"/>
        <v>27</v>
      </c>
      <c r="AH44" s="92">
        <f t="shared" si="16"/>
        <v>8</v>
      </c>
      <c r="AI44" s="91">
        <f t="shared" si="16"/>
        <v>25</v>
      </c>
      <c r="AJ44" s="92">
        <f t="shared" si="16"/>
        <v>10</v>
      </c>
      <c r="AK44" s="91">
        <f t="shared" si="16"/>
        <v>31</v>
      </c>
      <c r="AL44" s="92">
        <f t="shared" si="16"/>
        <v>4</v>
      </c>
      <c r="AM44" s="91">
        <f t="shared" ref="AM44:AX44" si="17">SUM(AM8:AM43)</f>
        <v>30</v>
      </c>
      <c r="AN44" s="92">
        <f t="shared" si="17"/>
        <v>5</v>
      </c>
      <c r="AO44" s="91">
        <f t="shared" si="17"/>
        <v>28</v>
      </c>
      <c r="AP44" s="92">
        <f t="shared" si="17"/>
        <v>7</v>
      </c>
      <c r="AQ44" s="91">
        <f t="shared" si="17"/>
        <v>30</v>
      </c>
      <c r="AR44" s="92">
        <f t="shared" si="17"/>
        <v>5</v>
      </c>
      <c r="AS44" s="91">
        <f t="shared" si="17"/>
        <v>29</v>
      </c>
      <c r="AT44" s="92">
        <f t="shared" si="17"/>
        <v>6</v>
      </c>
      <c r="AU44" s="91">
        <f t="shared" si="17"/>
        <v>28</v>
      </c>
      <c r="AV44" s="92">
        <f t="shared" si="17"/>
        <v>7</v>
      </c>
      <c r="AW44" s="91">
        <f t="shared" si="17"/>
        <v>23</v>
      </c>
      <c r="AX44" s="92">
        <f t="shared" si="17"/>
        <v>12</v>
      </c>
      <c r="AY44" s="91">
        <f t="shared" ref="AY44:CD44" si="18">SUM(AY8:AY43)</f>
        <v>25</v>
      </c>
      <c r="AZ44" s="92">
        <f t="shared" si="18"/>
        <v>10</v>
      </c>
      <c r="BA44" s="91">
        <f t="shared" si="18"/>
        <v>22</v>
      </c>
      <c r="BB44" s="92">
        <f t="shared" si="18"/>
        <v>13</v>
      </c>
      <c r="BC44" s="91">
        <f t="shared" si="18"/>
        <v>31</v>
      </c>
      <c r="BD44" s="92">
        <f t="shared" si="18"/>
        <v>4</v>
      </c>
      <c r="BE44" s="91">
        <f t="shared" si="18"/>
        <v>23</v>
      </c>
      <c r="BF44" s="92">
        <f t="shared" si="18"/>
        <v>12</v>
      </c>
      <c r="BG44" s="91">
        <f t="shared" si="18"/>
        <v>29</v>
      </c>
      <c r="BH44" s="92">
        <f t="shared" si="18"/>
        <v>6</v>
      </c>
      <c r="BI44" s="91">
        <f t="shared" si="18"/>
        <v>23</v>
      </c>
      <c r="BJ44" s="92">
        <f t="shared" si="18"/>
        <v>12</v>
      </c>
      <c r="BK44" s="91">
        <f t="shared" si="18"/>
        <v>29</v>
      </c>
      <c r="BL44" s="92">
        <f t="shared" si="18"/>
        <v>6</v>
      </c>
      <c r="BM44" s="91">
        <f t="shared" si="18"/>
        <v>27</v>
      </c>
      <c r="BN44" s="92">
        <f t="shared" si="18"/>
        <v>8</v>
      </c>
      <c r="BO44" s="91">
        <f t="shared" si="18"/>
        <v>27</v>
      </c>
      <c r="BP44" s="92">
        <f t="shared" si="18"/>
        <v>8</v>
      </c>
      <c r="BQ44" s="91">
        <f t="shared" si="18"/>
        <v>22</v>
      </c>
      <c r="BR44" s="92">
        <f t="shared" si="18"/>
        <v>13</v>
      </c>
      <c r="BS44" s="91">
        <f t="shared" si="18"/>
        <v>26</v>
      </c>
      <c r="BT44" s="92">
        <f t="shared" si="18"/>
        <v>9</v>
      </c>
      <c r="BU44" s="91">
        <f t="shared" si="18"/>
        <v>20</v>
      </c>
      <c r="BV44" s="92">
        <f t="shared" si="18"/>
        <v>15</v>
      </c>
      <c r="BW44" s="91">
        <f t="shared" si="18"/>
        <v>21</v>
      </c>
      <c r="BX44" s="92">
        <f t="shared" si="18"/>
        <v>14</v>
      </c>
      <c r="BY44" s="91">
        <f t="shared" si="18"/>
        <v>22</v>
      </c>
      <c r="BZ44" s="92">
        <f t="shared" si="18"/>
        <v>13</v>
      </c>
      <c r="CA44" s="91">
        <f t="shared" si="18"/>
        <v>20</v>
      </c>
      <c r="CB44" s="92">
        <f t="shared" si="18"/>
        <v>15</v>
      </c>
      <c r="CC44" s="91">
        <f t="shared" si="18"/>
        <v>27</v>
      </c>
      <c r="CD44" s="92">
        <f t="shared" si="18"/>
        <v>8</v>
      </c>
      <c r="CE44" s="91">
        <f t="shared" ref="CE44:DJ44" si="19">SUM(CE8:CE43)</f>
        <v>0</v>
      </c>
      <c r="CF44" s="92">
        <f t="shared" si="19"/>
        <v>0</v>
      </c>
      <c r="CG44" s="91">
        <f t="shared" si="19"/>
        <v>0</v>
      </c>
      <c r="CH44" s="92">
        <f t="shared" si="19"/>
        <v>0</v>
      </c>
      <c r="CI44" s="91">
        <f t="shared" si="19"/>
        <v>0</v>
      </c>
      <c r="CJ44" s="92">
        <f t="shared" si="19"/>
        <v>0</v>
      </c>
      <c r="CK44" s="91">
        <f t="shared" si="19"/>
        <v>0</v>
      </c>
      <c r="CL44" s="92">
        <f t="shared" si="19"/>
        <v>0</v>
      </c>
      <c r="CM44" s="91">
        <f t="shared" si="19"/>
        <v>0</v>
      </c>
      <c r="CN44" s="92">
        <f t="shared" si="19"/>
        <v>0</v>
      </c>
      <c r="CO44" s="91">
        <f t="shared" si="19"/>
        <v>0</v>
      </c>
      <c r="CP44" s="92">
        <f t="shared" si="19"/>
        <v>0</v>
      </c>
      <c r="CQ44" s="91">
        <f t="shared" si="19"/>
        <v>0</v>
      </c>
      <c r="CR44" s="92">
        <f t="shared" si="19"/>
        <v>0</v>
      </c>
      <c r="CS44" s="91">
        <f t="shared" si="19"/>
        <v>0</v>
      </c>
      <c r="CT44" s="92">
        <f t="shared" si="19"/>
        <v>0</v>
      </c>
      <c r="CU44" s="91">
        <f t="shared" si="19"/>
        <v>0</v>
      </c>
      <c r="CV44" s="92">
        <f t="shared" si="19"/>
        <v>0</v>
      </c>
      <c r="CW44" s="91">
        <f t="shared" si="19"/>
        <v>0</v>
      </c>
      <c r="CX44" s="92">
        <f t="shared" si="19"/>
        <v>0</v>
      </c>
      <c r="CY44" s="91">
        <f t="shared" si="19"/>
        <v>0</v>
      </c>
      <c r="CZ44" s="92">
        <f t="shared" si="19"/>
        <v>0</v>
      </c>
      <c r="DA44" s="91">
        <f t="shared" si="19"/>
        <v>0</v>
      </c>
      <c r="DB44" s="92">
        <f t="shared" si="19"/>
        <v>0</v>
      </c>
      <c r="DC44" s="91">
        <f t="shared" si="19"/>
        <v>0</v>
      </c>
      <c r="DD44" s="92">
        <f t="shared" si="19"/>
        <v>0</v>
      </c>
      <c r="DE44" s="91">
        <f t="shared" si="19"/>
        <v>0</v>
      </c>
      <c r="DF44" s="92">
        <f t="shared" si="19"/>
        <v>0</v>
      </c>
      <c r="DG44" s="91">
        <f t="shared" si="19"/>
        <v>0</v>
      </c>
      <c r="DH44" s="92">
        <f t="shared" si="19"/>
        <v>0</v>
      </c>
      <c r="DI44" s="91">
        <f t="shared" si="19"/>
        <v>0</v>
      </c>
      <c r="DJ44" s="92">
        <f t="shared" si="19"/>
        <v>0</v>
      </c>
      <c r="DK44" s="91">
        <f t="shared" ref="DK44:DR44" si="20">SUM(DK8:DK43)</f>
        <v>0</v>
      </c>
      <c r="DL44" s="92">
        <f t="shared" si="20"/>
        <v>0</v>
      </c>
      <c r="DM44" s="91">
        <f t="shared" si="20"/>
        <v>0</v>
      </c>
      <c r="DN44" s="92">
        <f t="shared" si="20"/>
        <v>0</v>
      </c>
      <c r="DO44" s="91">
        <f t="shared" si="20"/>
        <v>0</v>
      </c>
      <c r="DP44" s="92">
        <f t="shared" si="20"/>
        <v>0</v>
      </c>
      <c r="DQ44" s="91">
        <f t="shared" si="20"/>
        <v>0</v>
      </c>
      <c r="DR44" s="92">
        <f t="shared" si="20"/>
        <v>0</v>
      </c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</row>
    <row r="45" spans="1:141" ht="16.5" thickBot="1">
      <c r="A45" s="216" t="s">
        <v>81</v>
      </c>
      <c r="B45" s="217"/>
      <c r="C45" s="218">
        <f>SUM(C44:D44)</f>
        <v>34</v>
      </c>
      <c r="D45" s="219"/>
      <c r="E45" s="218">
        <f>SUM(E44:F44)</f>
        <v>35</v>
      </c>
      <c r="F45" s="219"/>
      <c r="G45" s="218">
        <f>SUM(G44:H44)</f>
        <v>35</v>
      </c>
      <c r="H45" s="221"/>
      <c r="I45" s="218">
        <f>SUM(I44:J44)</f>
        <v>35</v>
      </c>
      <c r="J45" s="219"/>
      <c r="K45" s="218">
        <f>SUM(K44:L44)</f>
        <v>35</v>
      </c>
      <c r="L45" s="219"/>
      <c r="M45" s="218">
        <f>SUM(M44:N44)</f>
        <v>35</v>
      </c>
      <c r="N45" s="219"/>
      <c r="O45" s="218">
        <f>SUM(O44:P44)</f>
        <v>35</v>
      </c>
      <c r="P45" s="219"/>
      <c r="Q45" s="218">
        <f>SUM(Q44:R44)</f>
        <v>35</v>
      </c>
      <c r="R45" s="219"/>
      <c r="S45" s="218">
        <f>SUM(S44:T44)</f>
        <v>35</v>
      </c>
      <c r="T45" s="219"/>
      <c r="U45" s="218">
        <f>SUM(U44:V44)</f>
        <v>35</v>
      </c>
      <c r="V45" s="219"/>
      <c r="W45" s="218">
        <f>SUM(W44:X44)</f>
        <v>35</v>
      </c>
      <c r="X45" s="219"/>
      <c r="Y45" s="218">
        <f>SUM(Y44:Z44)</f>
        <v>35</v>
      </c>
      <c r="Z45" s="219"/>
      <c r="AA45" s="218">
        <f>SUM(AA44:AB44)</f>
        <v>35</v>
      </c>
      <c r="AB45" s="219"/>
      <c r="AC45" s="218">
        <f>SUM(AC44:AD44)</f>
        <v>35</v>
      </c>
      <c r="AD45" s="219"/>
      <c r="AE45" s="218">
        <f>SUM(AE44:AF44)</f>
        <v>35</v>
      </c>
      <c r="AF45" s="219"/>
      <c r="AG45" s="218">
        <f>SUM(AG44:AH44)</f>
        <v>35</v>
      </c>
      <c r="AH45" s="219"/>
      <c r="AI45" s="218">
        <f>SUM(AI44:AJ44)</f>
        <v>35</v>
      </c>
      <c r="AJ45" s="219"/>
      <c r="AK45" s="218">
        <f>SUM(AK44:AL44)</f>
        <v>35</v>
      </c>
      <c r="AL45" s="219"/>
      <c r="AM45" s="218">
        <f>SUM(AM44:AN44)</f>
        <v>35</v>
      </c>
      <c r="AN45" s="219"/>
      <c r="AO45" s="218">
        <f>SUM(AO44:AP44)</f>
        <v>35</v>
      </c>
      <c r="AP45" s="219"/>
      <c r="AQ45" s="218">
        <f>SUM(AQ44:AR44)</f>
        <v>35</v>
      </c>
      <c r="AR45" s="219"/>
      <c r="AS45" s="218">
        <f>SUM(AS44:AT44)</f>
        <v>35</v>
      </c>
      <c r="AT45" s="219"/>
      <c r="AU45" s="218">
        <f>SUM(AU44:AV44)</f>
        <v>35</v>
      </c>
      <c r="AV45" s="219"/>
      <c r="AW45" s="218">
        <f>SUM(AW44:AX44)</f>
        <v>35</v>
      </c>
      <c r="AX45" s="219"/>
      <c r="AY45" s="218">
        <f>SUM(AY44:AZ44)</f>
        <v>35</v>
      </c>
      <c r="AZ45" s="219"/>
      <c r="BA45" s="218">
        <f>SUM(BA44:BB44)</f>
        <v>35</v>
      </c>
      <c r="BB45" s="219"/>
      <c r="BC45" s="218">
        <f>SUM(BC44:BD44)</f>
        <v>35</v>
      </c>
      <c r="BD45" s="219"/>
      <c r="BE45" s="218">
        <f>SUM(BE44:BF44)</f>
        <v>35</v>
      </c>
      <c r="BF45" s="219"/>
      <c r="BG45" s="218">
        <f>SUM(BG44:BH44)</f>
        <v>35</v>
      </c>
      <c r="BH45" s="219"/>
      <c r="BI45" s="218">
        <f>SUM(BI44:BJ44)</f>
        <v>35</v>
      </c>
      <c r="BJ45" s="219"/>
      <c r="BK45" s="218">
        <f>SUM(BK44:BL44)</f>
        <v>35</v>
      </c>
      <c r="BL45" s="219"/>
      <c r="BM45" s="218">
        <f>SUM(BM44:BN44)</f>
        <v>35</v>
      </c>
      <c r="BN45" s="219"/>
      <c r="BO45" s="218">
        <f>SUM(BO44:BP44)</f>
        <v>35</v>
      </c>
      <c r="BP45" s="219"/>
      <c r="BQ45" s="218">
        <f>SUM(BQ44:BR44)</f>
        <v>35</v>
      </c>
      <c r="BR45" s="219"/>
      <c r="BS45" s="218">
        <f>SUM(BS44:BT44)</f>
        <v>35</v>
      </c>
      <c r="BT45" s="219"/>
      <c r="BU45" s="218">
        <f>SUM(BU44:BV44)</f>
        <v>35</v>
      </c>
      <c r="BV45" s="219"/>
      <c r="BW45" s="218">
        <f>SUM(BW44:BX44)</f>
        <v>35</v>
      </c>
      <c r="BX45" s="219"/>
      <c r="BY45" s="218">
        <f>SUM(BY44:BZ44)</f>
        <v>35</v>
      </c>
      <c r="BZ45" s="219"/>
      <c r="CA45" s="218">
        <f>SUM(CA44:CB44)</f>
        <v>35</v>
      </c>
      <c r="CB45" s="219"/>
      <c r="CC45" s="218">
        <f>SUM(CC44:CD44)</f>
        <v>35</v>
      </c>
      <c r="CD45" s="219"/>
      <c r="CE45" s="218">
        <f>SUM(CE44:CF44)</f>
        <v>0</v>
      </c>
      <c r="CF45" s="219"/>
      <c r="CG45" s="218">
        <f>SUM(CG44:CH44)</f>
        <v>0</v>
      </c>
      <c r="CH45" s="219"/>
      <c r="CI45" s="218">
        <f>SUM(CI44:CJ44)</f>
        <v>0</v>
      </c>
      <c r="CJ45" s="219"/>
      <c r="CK45" s="218">
        <f>SUM(CK44:CL44)</f>
        <v>0</v>
      </c>
      <c r="CL45" s="219"/>
      <c r="CM45" s="218">
        <f>SUM(CM44:CN44)</f>
        <v>0</v>
      </c>
      <c r="CN45" s="219"/>
      <c r="CO45" s="218">
        <f>SUM(CO44:CP44)</f>
        <v>0</v>
      </c>
      <c r="CP45" s="219"/>
      <c r="CQ45" s="218">
        <f>SUM(CQ44:CR44)</f>
        <v>0</v>
      </c>
      <c r="CR45" s="219"/>
      <c r="CS45" s="218">
        <f>SUM(CS44:CT44)</f>
        <v>0</v>
      </c>
      <c r="CT45" s="219"/>
      <c r="CU45" s="218">
        <f>SUM(CU44:CV44)</f>
        <v>0</v>
      </c>
      <c r="CV45" s="219"/>
      <c r="CW45" s="218">
        <f>SUM(CW44:CX44)</f>
        <v>0</v>
      </c>
      <c r="CX45" s="219"/>
      <c r="CY45" s="218">
        <f>SUM(CY44:CZ44)</f>
        <v>0</v>
      </c>
      <c r="CZ45" s="219"/>
      <c r="DA45" s="218">
        <f>SUM(DA44:DB44)</f>
        <v>0</v>
      </c>
      <c r="DB45" s="219"/>
      <c r="DC45" s="218">
        <f>SUM(DC44:DD44)</f>
        <v>0</v>
      </c>
      <c r="DD45" s="219"/>
      <c r="DE45" s="218">
        <f>SUM(DE44:DF44)</f>
        <v>0</v>
      </c>
      <c r="DF45" s="219"/>
      <c r="DG45" s="218">
        <f>SUM(DG44:DH44)</f>
        <v>0</v>
      </c>
      <c r="DH45" s="219"/>
      <c r="DI45" s="218">
        <f>SUM(DI44:DJ44)</f>
        <v>0</v>
      </c>
      <c r="DJ45" s="219"/>
      <c r="DK45" s="218">
        <f>SUM(DK44:DL44)</f>
        <v>0</v>
      </c>
      <c r="DL45" s="219"/>
      <c r="DM45" s="218">
        <f>SUM(DM44:DN44)</f>
        <v>0</v>
      </c>
      <c r="DN45" s="219"/>
      <c r="DO45" s="218">
        <f>SUM(DO44:DP44)</f>
        <v>0</v>
      </c>
      <c r="DP45" s="219"/>
      <c r="DQ45" s="218">
        <f>SUM(DQ44:DR44)</f>
        <v>0</v>
      </c>
      <c r="DR45" s="221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</row>
    <row r="46" spans="1:141" ht="52.5" thickBot="1">
      <c r="A46" s="155"/>
      <c r="B46" s="156"/>
      <c r="C46" s="18" t="s">
        <v>36</v>
      </c>
      <c r="D46" s="19" t="s">
        <v>37</v>
      </c>
      <c r="E46" s="18" t="s">
        <v>36</v>
      </c>
      <c r="F46" s="19" t="s">
        <v>37</v>
      </c>
      <c r="G46" s="106" t="s">
        <v>36</v>
      </c>
      <c r="H46" s="107" t="s">
        <v>37</v>
      </c>
      <c r="I46" s="18" t="s">
        <v>36</v>
      </c>
      <c r="J46" s="19" t="s">
        <v>37</v>
      </c>
      <c r="K46" s="18" t="s">
        <v>36</v>
      </c>
      <c r="L46" s="19" t="s">
        <v>37</v>
      </c>
      <c r="M46" s="18" t="s">
        <v>36</v>
      </c>
      <c r="N46" s="19" t="s">
        <v>37</v>
      </c>
      <c r="O46" s="18" t="s">
        <v>36</v>
      </c>
      <c r="P46" s="19" t="s">
        <v>37</v>
      </c>
      <c r="Q46" s="18" t="s">
        <v>36</v>
      </c>
      <c r="R46" s="19" t="s">
        <v>37</v>
      </c>
      <c r="S46" s="18" t="s">
        <v>36</v>
      </c>
      <c r="T46" s="19" t="s">
        <v>37</v>
      </c>
      <c r="U46" s="18" t="s">
        <v>36</v>
      </c>
      <c r="V46" s="19" t="s">
        <v>37</v>
      </c>
      <c r="W46" s="18" t="s">
        <v>36</v>
      </c>
      <c r="X46" s="19" t="s">
        <v>37</v>
      </c>
      <c r="Y46" s="18" t="s">
        <v>36</v>
      </c>
      <c r="Z46" s="19" t="s">
        <v>37</v>
      </c>
      <c r="AA46" s="18" t="s">
        <v>36</v>
      </c>
      <c r="AB46" s="19" t="s">
        <v>37</v>
      </c>
      <c r="AC46" s="18" t="s">
        <v>36</v>
      </c>
      <c r="AD46" s="19" t="s">
        <v>37</v>
      </c>
      <c r="AE46" s="18" t="s">
        <v>36</v>
      </c>
      <c r="AF46" s="19" t="s">
        <v>37</v>
      </c>
      <c r="AG46" s="18" t="s">
        <v>36</v>
      </c>
      <c r="AH46" s="19" t="s">
        <v>37</v>
      </c>
      <c r="AI46" s="18" t="s">
        <v>36</v>
      </c>
      <c r="AJ46" s="19" t="s">
        <v>37</v>
      </c>
      <c r="AK46" s="18" t="s">
        <v>36</v>
      </c>
      <c r="AL46" s="19" t="s">
        <v>37</v>
      </c>
      <c r="AM46" s="18" t="s">
        <v>36</v>
      </c>
      <c r="AN46" s="19" t="s">
        <v>37</v>
      </c>
      <c r="AO46" s="18" t="s">
        <v>36</v>
      </c>
      <c r="AP46" s="19" t="s">
        <v>37</v>
      </c>
      <c r="AQ46" s="18" t="s">
        <v>36</v>
      </c>
      <c r="AR46" s="19" t="s">
        <v>37</v>
      </c>
      <c r="AS46" s="18" t="s">
        <v>36</v>
      </c>
      <c r="AT46" s="19" t="s">
        <v>37</v>
      </c>
      <c r="AU46" s="18" t="s">
        <v>36</v>
      </c>
      <c r="AV46" s="19" t="s">
        <v>37</v>
      </c>
      <c r="AW46" s="18" t="s">
        <v>36</v>
      </c>
      <c r="AX46" s="19" t="s">
        <v>37</v>
      </c>
      <c r="AY46" s="18" t="s">
        <v>36</v>
      </c>
      <c r="AZ46" s="19" t="s">
        <v>37</v>
      </c>
      <c r="BA46" s="18" t="s">
        <v>36</v>
      </c>
      <c r="BB46" s="19" t="s">
        <v>37</v>
      </c>
      <c r="BC46" s="18" t="s">
        <v>36</v>
      </c>
      <c r="BD46" s="19" t="s">
        <v>37</v>
      </c>
      <c r="BE46" s="18" t="s">
        <v>36</v>
      </c>
      <c r="BF46" s="19" t="s">
        <v>37</v>
      </c>
      <c r="BG46" s="18" t="s">
        <v>36</v>
      </c>
      <c r="BH46" s="19" t="s">
        <v>37</v>
      </c>
      <c r="BI46" s="18" t="s">
        <v>36</v>
      </c>
      <c r="BJ46" s="19" t="s">
        <v>37</v>
      </c>
      <c r="BK46" s="18" t="s">
        <v>36</v>
      </c>
      <c r="BL46" s="19" t="s">
        <v>37</v>
      </c>
      <c r="BM46" s="18" t="s">
        <v>36</v>
      </c>
      <c r="BN46" s="19" t="s">
        <v>37</v>
      </c>
      <c r="BO46" s="18" t="s">
        <v>36</v>
      </c>
      <c r="BP46" s="19" t="s">
        <v>37</v>
      </c>
      <c r="BQ46" s="18" t="s">
        <v>36</v>
      </c>
      <c r="BR46" s="19" t="s">
        <v>37</v>
      </c>
      <c r="BS46" s="18" t="s">
        <v>36</v>
      </c>
      <c r="BT46" s="19" t="s">
        <v>37</v>
      </c>
      <c r="BU46" s="18" t="s">
        <v>36</v>
      </c>
      <c r="BV46" s="19" t="s">
        <v>37</v>
      </c>
      <c r="BW46" s="18" t="s">
        <v>36</v>
      </c>
      <c r="BX46" s="19" t="s">
        <v>37</v>
      </c>
      <c r="BY46" s="18" t="s">
        <v>36</v>
      </c>
      <c r="BZ46" s="19" t="s">
        <v>37</v>
      </c>
      <c r="CA46" s="18" t="s">
        <v>36</v>
      </c>
      <c r="CB46" s="19" t="s">
        <v>37</v>
      </c>
      <c r="CC46" s="18" t="s">
        <v>36</v>
      </c>
      <c r="CD46" s="19" t="s">
        <v>37</v>
      </c>
      <c r="CE46" s="18" t="s">
        <v>36</v>
      </c>
      <c r="CF46" s="19" t="s">
        <v>37</v>
      </c>
      <c r="CG46" s="18" t="s">
        <v>36</v>
      </c>
      <c r="CH46" s="19" t="s">
        <v>37</v>
      </c>
      <c r="CI46" s="18" t="s">
        <v>36</v>
      </c>
      <c r="CJ46" s="19" t="s">
        <v>37</v>
      </c>
      <c r="CK46" s="18" t="s">
        <v>36</v>
      </c>
      <c r="CL46" s="19" t="s">
        <v>37</v>
      </c>
      <c r="CM46" s="18" t="s">
        <v>36</v>
      </c>
      <c r="CN46" s="19" t="s">
        <v>37</v>
      </c>
      <c r="CO46" s="18" t="s">
        <v>36</v>
      </c>
      <c r="CP46" s="19" t="s">
        <v>37</v>
      </c>
      <c r="CQ46" s="18" t="s">
        <v>36</v>
      </c>
      <c r="CR46" s="19" t="s">
        <v>37</v>
      </c>
      <c r="CS46" s="18" t="s">
        <v>36</v>
      </c>
      <c r="CT46" s="19" t="s">
        <v>37</v>
      </c>
      <c r="CU46" s="18" t="s">
        <v>36</v>
      </c>
      <c r="CV46" s="19" t="s">
        <v>37</v>
      </c>
      <c r="CW46" s="18" t="s">
        <v>36</v>
      </c>
      <c r="CX46" s="19" t="s">
        <v>37</v>
      </c>
      <c r="CY46" s="18" t="s">
        <v>36</v>
      </c>
      <c r="CZ46" s="19" t="s">
        <v>37</v>
      </c>
      <c r="DA46" s="18" t="s">
        <v>36</v>
      </c>
      <c r="DB46" s="19" t="s">
        <v>37</v>
      </c>
      <c r="DC46" s="18" t="s">
        <v>36</v>
      </c>
      <c r="DD46" s="19" t="s">
        <v>37</v>
      </c>
      <c r="DE46" s="18" t="s">
        <v>36</v>
      </c>
      <c r="DF46" s="19" t="s">
        <v>37</v>
      </c>
      <c r="DG46" s="18" t="s">
        <v>36</v>
      </c>
      <c r="DH46" s="19" t="s">
        <v>37</v>
      </c>
      <c r="DI46" s="18" t="s">
        <v>36</v>
      </c>
      <c r="DJ46" s="19" t="s">
        <v>37</v>
      </c>
      <c r="DK46" s="18" t="s">
        <v>36</v>
      </c>
      <c r="DL46" s="19" t="s">
        <v>37</v>
      </c>
      <c r="DM46" s="18" t="s">
        <v>36</v>
      </c>
      <c r="DN46" s="19" t="s">
        <v>37</v>
      </c>
      <c r="DO46" s="18" t="s">
        <v>36</v>
      </c>
      <c r="DP46" s="19" t="s">
        <v>37</v>
      </c>
      <c r="DQ46" s="18" t="s">
        <v>36</v>
      </c>
      <c r="DR46" s="19" t="s">
        <v>37</v>
      </c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93"/>
      <c r="ED46" s="93"/>
      <c r="EE46" s="93"/>
      <c r="EF46" s="93"/>
      <c r="EG46" s="93"/>
      <c r="EH46" s="93"/>
      <c r="EI46" s="93"/>
      <c r="EJ46" s="93"/>
    </row>
    <row r="47" spans="1:141">
      <c r="A47" s="201" t="s">
        <v>82</v>
      </c>
      <c r="B47" s="202"/>
      <c r="C47" s="94">
        <f t="shared" ref="C47:AL47" si="21">C19+C38+C39+C41+C27+C28+C33+C22</f>
        <v>8</v>
      </c>
      <c r="D47" s="95">
        <f t="shared" si="21"/>
        <v>0</v>
      </c>
      <c r="E47" s="94">
        <f t="shared" si="21"/>
        <v>8</v>
      </c>
      <c r="F47" s="95">
        <f t="shared" si="21"/>
        <v>0</v>
      </c>
      <c r="G47" s="94">
        <f t="shared" si="21"/>
        <v>7</v>
      </c>
      <c r="H47" s="95">
        <f t="shared" si="21"/>
        <v>1</v>
      </c>
      <c r="I47" s="94">
        <f t="shared" si="21"/>
        <v>8</v>
      </c>
      <c r="J47" s="95">
        <f t="shared" si="21"/>
        <v>0</v>
      </c>
      <c r="K47" s="94">
        <f t="shared" si="21"/>
        <v>8</v>
      </c>
      <c r="L47" s="95">
        <f t="shared" si="21"/>
        <v>0</v>
      </c>
      <c r="M47" s="94">
        <f t="shared" si="21"/>
        <v>8</v>
      </c>
      <c r="N47" s="95">
        <f t="shared" si="21"/>
        <v>0</v>
      </c>
      <c r="O47" s="94">
        <f t="shared" si="21"/>
        <v>8</v>
      </c>
      <c r="P47" s="95">
        <f t="shared" si="21"/>
        <v>0</v>
      </c>
      <c r="Q47" s="94">
        <f t="shared" si="21"/>
        <v>8</v>
      </c>
      <c r="R47" s="95">
        <f t="shared" si="21"/>
        <v>0</v>
      </c>
      <c r="S47" s="94">
        <f t="shared" si="21"/>
        <v>7</v>
      </c>
      <c r="T47" s="95">
        <f t="shared" si="21"/>
        <v>1</v>
      </c>
      <c r="U47" s="94">
        <f t="shared" si="21"/>
        <v>8</v>
      </c>
      <c r="V47" s="95">
        <f t="shared" si="21"/>
        <v>0</v>
      </c>
      <c r="W47" s="94">
        <f t="shared" si="21"/>
        <v>8</v>
      </c>
      <c r="X47" s="95">
        <f t="shared" si="21"/>
        <v>0</v>
      </c>
      <c r="Y47" s="94">
        <f t="shared" si="21"/>
        <v>8</v>
      </c>
      <c r="Z47" s="95">
        <f t="shared" si="21"/>
        <v>0</v>
      </c>
      <c r="AA47" s="94">
        <f t="shared" si="21"/>
        <v>8</v>
      </c>
      <c r="AB47" s="95">
        <f t="shared" si="21"/>
        <v>0</v>
      </c>
      <c r="AC47" s="94">
        <f t="shared" si="21"/>
        <v>7</v>
      </c>
      <c r="AD47" s="95">
        <f t="shared" si="21"/>
        <v>1</v>
      </c>
      <c r="AE47" s="94">
        <f t="shared" si="21"/>
        <v>7</v>
      </c>
      <c r="AF47" s="95">
        <f t="shared" si="21"/>
        <v>1</v>
      </c>
      <c r="AG47" s="94">
        <f t="shared" si="21"/>
        <v>8</v>
      </c>
      <c r="AH47" s="95">
        <f t="shared" si="21"/>
        <v>0</v>
      </c>
      <c r="AI47" s="94">
        <f t="shared" si="21"/>
        <v>8</v>
      </c>
      <c r="AJ47" s="95">
        <f t="shared" si="21"/>
        <v>0</v>
      </c>
      <c r="AK47" s="94">
        <f t="shared" si="21"/>
        <v>8</v>
      </c>
      <c r="AL47" s="95">
        <f t="shared" si="21"/>
        <v>0</v>
      </c>
      <c r="AM47" s="94">
        <f t="shared" ref="AM47:AX47" si="22">AM19+AM38+AM39+AM41+AM27+AM28+AM33+AM22</f>
        <v>7</v>
      </c>
      <c r="AN47" s="95">
        <f t="shared" si="22"/>
        <v>1</v>
      </c>
      <c r="AO47" s="94">
        <f t="shared" si="22"/>
        <v>8</v>
      </c>
      <c r="AP47" s="95">
        <f t="shared" si="22"/>
        <v>0</v>
      </c>
      <c r="AQ47" s="94">
        <f t="shared" si="22"/>
        <v>8</v>
      </c>
      <c r="AR47" s="95">
        <f t="shared" si="22"/>
        <v>0</v>
      </c>
      <c r="AS47" s="94">
        <f t="shared" si="22"/>
        <v>7</v>
      </c>
      <c r="AT47" s="95">
        <f t="shared" si="22"/>
        <v>1</v>
      </c>
      <c r="AU47" s="94">
        <f t="shared" si="22"/>
        <v>6</v>
      </c>
      <c r="AV47" s="95">
        <f t="shared" si="22"/>
        <v>2</v>
      </c>
      <c r="AW47" s="94">
        <f t="shared" si="22"/>
        <v>7</v>
      </c>
      <c r="AX47" s="95">
        <f t="shared" si="22"/>
        <v>1</v>
      </c>
      <c r="AY47" s="94">
        <f>AY19+AY38+AY39+AY41+AY27+AY28+AY33+AY22</f>
        <v>7</v>
      </c>
      <c r="AZ47" s="95">
        <f>AZ19+AZ38+AZ39+AZ41+AZ27+AZ28+AZ33+AZ22</f>
        <v>1</v>
      </c>
      <c r="BA47" s="94">
        <f>BA19+BA38+BA39+BA41+BA27+BA28+BA33+BA22</f>
        <v>7</v>
      </c>
      <c r="BB47" s="95">
        <f>BB19+BB38+BB39+BB41+BB27+BB28+BB33+BB22</f>
        <v>1</v>
      </c>
      <c r="BC47" s="94">
        <f t="shared" ref="BC47:DP47" si="23">BC19+BC38+BC39+BC41+BC27+BC28+BC33+BC22</f>
        <v>7</v>
      </c>
      <c r="BD47" s="95">
        <f t="shared" si="23"/>
        <v>1</v>
      </c>
      <c r="BE47" s="94">
        <f t="shared" si="23"/>
        <v>7</v>
      </c>
      <c r="BF47" s="95">
        <f t="shared" si="23"/>
        <v>1</v>
      </c>
      <c r="BG47" s="94">
        <f t="shared" si="23"/>
        <v>8</v>
      </c>
      <c r="BH47" s="95">
        <f t="shared" si="23"/>
        <v>0</v>
      </c>
      <c r="BI47" s="94">
        <f t="shared" si="23"/>
        <v>7</v>
      </c>
      <c r="BJ47" s="95">
        <f t="shared" si="23"/>
        <v>1</v>
      </c>
      <c r="BK47" s="94">
        <f t="shared" si="23"/>
        <v>8</v>
      </c>
      <c r="BL47" s="95">
        <f t="shared" si="23"/>
        <v>0</v>
      </c>
      <c r="BM47" s="94">
        <f t="shared" si="23"/>
        <v>8</v>
      </c>
      <c r="BN47" s="95">
        <f t="shared" si="23"/>
        <v>0</v>
      </c>
      <c r="BO47" s="94">
        <f t="shared" si="23"/>
        <v>8</v>
      </c>
      <c r="BP47" s="95">
        <f t="shared" si="23"/>
        <v>0</v>
      </c>
      <c r="BQ47" s="94">
        <f t="shared" si="23"/>
        <v>7</v>
      </c>
      <c r="BR47" s="95">
        <f t="shared" si="23"/>
        <v>1</v>
      </c>
      <c r="BS47" s="94">
        <f t="shared" si="23"/>
        <v>7</v>
      </c>
      <c r="BT47" s="95">
        <f t="shared" si="23"/>
        <v>1</v>
      </c>
      <c r="BU47" s="94">
        <f t="shared" si="23"/>
        <v>8</v>
      </c>
      <c r="BV47" s="95">
        <f t="shared" si="23"/>
        <v>0</v>
      </c>
      <c r="BW47" s="94">
        <f t="shared" si="23"/>
        <v>8</v>
      </c>
      <c r="BX47" s="95">
        <f t="shared" si="23"/>
        <v>0</v>
      </c>
      <c r="BY47" s="94">
        <f t="shared" si="23"/>
        <v>8</v>
      </c>
      <c r="BZ47" s="95">
        <f t="shared" si="23"/>
        <v>0</v>
      </c>
      <c r="CA47" s="94">
        <f t="shared" si="23"/>
        <v>6</v>
      </c>
      <c r="CB47" s="95">
        <f t="shared" si="23"/>
        <v>2</v>
      </c>
      <c r="CC47" s="94">
        <f t="shared" ref="CC47:CT47" si="24">CC19+CC38+CC39+CC41+CC27+CC28+CC33+CC22</f>
        <v>7</v>
      </c>
      <c r="CD47" s="95">
        <f t="shared" si="24"/>
        <v>1</v>
      </c>
      <c r="CE47" s="94">
        <f t="shared" si="24"/>
        <v>0</v>
      </c>
      <c r="CF47" s="95">
        <f t="shared" si="24"/>
        <v>0</v>
      </c>
      <c r="CG47" s="94">
        <f t="shared" si="24"/>
        <v>0</v>
      </c>
      <c r="CH47" s="95">
        <f t="shared" si="24"/>
        <v>0</v>
      </c>
      <c r="CI47" s="94">
        <f t="shared" si="24"/>
        <v>0</v>
      </c>
      <c r="CJ47" s="95">
        <f t="shared" si="24"/>
        <v>0</v>
      </c>
      <c r="CK47" s="94">
        <f t="shared" si="24"/>
        <v>0</v>
      </c>
      <c r="CL47" s="95">
        <f t="shared" si="24"/>
        <v>0</v>
      </c>
      <c r="CM47" s="94">
        <f t="shared" si="24"/>
        <v>0</v>
      </c>
      <c r="CN47" s="95">
        <f t="shared" si="24"/>
        <v>0</v>
      </c>
      <c r="CO47" s="94">
        <f t="shared" si="24"/>
        <v>0</v>
      </c>
      <c r="CP47" s="95">
        <f t="shared" si="24"/>
        <v>0</v>
      </c>
      <c r="CQ47" s="94">
        <f t="shared" si="24"/>
        <v>0</v>
      </c>
      <c r="CR47" s="95">
        <f t="shared" si="24"/>
        <v>0</v>
      </c>
      <c r="CS47" s="94">
        <f t="shared" si="24"/>
        <v>0</v>
      </c>
      <c r="CT47" s="95">
        <f t="shared" si="24"/>
        <v>0</v>
      </c>
      <c r="CU47" s="94">
        <f t="shared" si="23"/>
        <v>0</v>
      </c>
      <c r="CV47" s="95">
        <f t="shared" si="23"/>
        <v>0</v>
      </c>
      <c r="CW47" s="94">
        <f t="shared" si="23"/>
        <v>0</v>
      </c>
      <c r="CX47" s="95">
        <f t="shared" si="23"/>
        <v>0</v>
      </c>
      <c r="CY47" s="94">
        <f t="shared" si="23"/>
        <v>0</v>
      </c>
      <c r="CZ47" s="95">
        <f t="shared" si="23"/>
        <v>0</v>
      </c>
      <c r="DA47" s="94">
        <f t="shared" si="23"/>
        <v>0</v>
      </c>
      <c r="DB47" s="95">
        <f t="shared" si="23"/>
        <v>0</v>
      </c>
      <c r="DC47" s="94">
        <f t="shared" si="23"/>
        <v>0</v>
      </c>
      <c r="DD47" s="95">
        <f t="shared" si="23"/>
        <v>0</v>
      </c>
      <c r="DE47" s="94">
        <f t="shared" si="23"/>
        <v>0</v>
      </c>
      <c r="DF47" s="95">
        <f t="shared" si="23"/>
        <v>0</v>
      </c>
      <c r="DG47" s="94">
        <f t="shared" ref="DG47:DL47" si="25">DG19+DG38+DG39+DG41+DG27+DG28+DG33+DG22</f>
        <v>0</v>
      </c>
      <c r="DH47" s="95">
        <f t="shared" si="25"/>
        <v>0</v>
      </c>
      <c r="DI47" s="94">
        <f t="shared" si="25"/>
        <v>0</v>
      </c>
      <c r="DJ47" s="95">
        <f t="shared" si="25"/>
        <v>0</v>
      </c>
      <c r="DK47" s="94">
        <f t="shared" si="25"/>
        <v>0</v>
      </c>
      <c r="DL47" s="95">
        <f t="shared" si="25"/>
        <v>0</v>
      </c>
      <c r="DM47" s="94">
        <f t="shared" si="23"/>
        <v>0</v>
      </c>
      <c r="DN47" s="95">
        <f t="shared" si="23"/>
        <v>0</v>
      </c>
      <c r="DO47" s="94">
        <f t="shared" si="23"/>
        <v>0</v>
      </c>
      <c r="DP47" s="95">
        <f t="shared" si="23"/>
        <v>0</v>
      </c>
      <c r="DQ47" s="94">
        <f>DQ19+DQ38+DQ39+DQ41+DQ27+DQ28+DQ33+DQ22</f>
        <v>0</v>
      </c>
      <c r="DR47" s="95">
        <f>DR19+DR38+DR39+DR41+DR27+DR28+DR33+DR22</f>
        <v>0</v>
      </c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</row>
    <row r="48" spans="1:141">
      <c r="A48" s="155" t="s">
        <v>83</v>
      </c>
      <c r="B48" s="156"/>
      <c r="C48" s="96">
        <f>C31+C17+C35+C15+C9</f>
        <v>5</v>
      </c>
      <c r="D48" s="97">
        <f t="shared" ref="D48:AJ48" si="26">D31+D17+D35+D15+D9+D43</f>
        <v>0</v>
      </c>
      <c r="E48" s="96">
        <f t="shared" si="26"/>
        <v>5</v>
      </c>
      <c r="F48" s="97">
        <f t="shared" si="26"/>
        <v>0</v>
      </c>
      <c r="G48" s="96">
        <f t="shared" si="26"/>
        <v>5</v>
      </c>
      <c r="H48" s="97">
        <f t="shared" si="26"/>
        <v>0</v>
      </c>
      <c r="I48" s="96">
        <f t="shared" si="26"/>
        <v>5</v>
      </c>
      <c r="J48" s="97">
        <f t="shared" si="26"/>
        <v>0</v>
      </c>
      <c r="K48" s="96">
        <f t="shared" si="26"/>
        <v>5</v>
      </c>
      <c r="L48" s="97">
        <f t="shared" si="26"/>
        <v>0</v>
      </c>
      <c r="M48" s="96">
        <f t="shared" si="26"/>
        <v>5</v>
      </c>
      <c r="N48" s="97">
        <f t="shared" si="26"/>
        <v>0</v>
      </c>
      <c r="O48" s="96">
        <f t="shared" si="26"/>
        <v>5</v>
      </c>
      <c r="P48" s="97">
        <f t="shared" si="26"/>
        <v>0</v>
      </c>
      <c r="Q48" s="96">
        <f t="shared" si="26"/>
        <v>5</v>
      </c>
      <c r="R48" s="97">
        <f t="shared" si="26"/>
        <v>0</v>
      </c>
      <c r="S48" s="96">
        <f t="shared" si="26"/>
        <v>4</v>
      </c>
      <c r="T48" s="97">
        <f t="shared" si="26"/>
        <v>1</v>
      </c>
      <c r="U48" s="96">
        <f t="shared" si="26"/>
        <v>5</v>
      </c>
      <c r="V48" s="97">
        <f t="shared" si="26"/>
        <v>0</v>
      </c>
      <c r="W48" s="96">
        <f t="shared" si="26"/>
        <v>5</v>
      </c>
      <c r="X48" s="97">
        <f t="shared" si="26"/>
        <v>0</v>
      </c>
      <c r="Y48" s="96">
        <f t="shared" si="26"/>
        <v>3</v>
      </c>
      <c r="Z48" s="97">
        <f t="shared" si="26"/>
        <v>2</v>
      </c>
      <c r="AA48" s="96">
        <f t="shared" si="26"/>
        <v>4</v>
      </c>
      <c r="AB48" s="97">
        <f t="shared" si="26"/>
        <v>1</v>
      </c>
      <c r="AC48" s="96">
        <f t="shared" si="26"/>
        <v>4</v>
      </c>
      <c r="AD48" s="97">
        <f t="shared" si="26"/>
        <v>1</v>
      </c>
      <c r="AE48" s="96">
        <f t="shared" si="26"/>
        <v>4</v>
      </c>
      <c r="AF48" s="97">
        <f t="shared" si="26"/>
        <v>1</v>
      </c>
      <c r="AG48" s="96">
        <f t="shared" si="26"/>
        <v>4</v>
      </c>
      <c r="AH48" s="97">
        <f t="shared" si="26"/>
        <v>1</v>
      </c>
      <c r="AI48" s="96">
        <f t="shared" si="26"/>
        <v>4</v>
      </c>
      <c r="AJ48" s="97">
        <f t="shared" si="26"/>
        <v>1</v>
      </c>
      <c r="AK48" s="96">
        <f>AK31+AK17+AK15+AK9+AK43</f>
        <v>5</v>
      </c>
      <c r="AL48" s="97">
        <f>AL31+AL17+AL35+AL15+AL9+AL43</f>
        <v>0</v>
      </c>
      <c r="AM48" s="96">
        <f t="shared" ref="AM48:AX48" si="27">AM31+AM17+AM35+AM15+AM9+AM43</f>
        <v>5</v>
      </c>
      <c r="AN48" s="97">
        <f t="shared" si="27"/>
        <v>0</v>
      </c>
      <c r="AO48" s="96">
        <f t="shared" si="27"/>
        <v>4</v>
      </c>
      <c r="AP48" s="97">
        <f t="shared" si="27"/>
        <v>1</v>
      </c>
      <c r="AQ48" s="96">
        <f t="shared" si="27"/>
        <v>5</v>
      </c>
      <c r="AR48" s="97">
        <f t="shared" si="27"/>
        <v>0</v>
      </c>
      <c r="AS48" s="96">
        <f t="shared" si="27"/>
        <v>5</v>
      </c>
      <c r="AT48" s="97">
        <f t="shared" si="27"/>
        <v>0</v>
      </c>
      <c r="AU48" s="96">
        <f t="shared" si="27"/>
        <v>5</v>
      </c>
      <c r="AV48" s="97">
        <f t="shared" si="27"/>
        <v>0</v>
      </c>
      <c r="AW48" s="96">
        <f t="shared" si="27"/>
        <v>5</v>
      </c>
      <c r="AX48" s="97">
        <f t="shared" si="27"/>
        <v>0</v>
      </c>
      <c r="AY48" s="96">
        <f>AY31+AY17+AY35+AY15+AY9+AY43</f>
        <v>3</v>
      </c>
      <c r="AZ48" s="97">
        <f>AZ31+AZ17+AZ35+AZ15+AZ9+AZ43</f>
        <v>2</v>
      </c>
      <c r="BA48" s="96">
        <f>BA31+BA17+BA35+BA15+BA9+BA43</f>
        <v>3</v>
      </c>
      <c r="BB48" s="97">
        <f>BB31+BB17+BB35+BB15+BB9+BB43</f>
        <v>2</v>
      </c>
      <c r="BC48" s="96">
        <f t="shared" ref="BC48:DP48" si="28">BC31+BC17+BC35+BC15+BC9+BC43</f>
        <v>5</v>
      </c>
      <c r="BD48" s="97">
        <f t="shared" si="28"/>
        <v>0</v>
      </c>
      <c r="BE48" s="96">
        <f t="shared" si="28"/>
        <v>4</v>
      </c>
      <c r="BF48" s="97">
        <f t="shared" si="28"/>
        <v>1</v>
      </c>
      <c r="BG48" s="96">
        <f t="shared" si="28"/>
        <v>4</v>
      </c>
      <c r="BH48" s="97">
        <f t="shared" si="28"/>
        <v>1</v>
      </c>
      <c r="BI48" s="96">
        <f t="shared" si="28"/>
        <v>4</v>
      </c>
      <c r="BJ48" s="97">
        <f t="shared" si="28"/>
        <v>1</v>
      </c>
      <c r="BK48" s="96">
        <f t="shared" si="28"/>
        <v>4</v>
      </c>
      <c r="BL48" s="97">
        <f t="shared" si="28"/>
        <v>1</v>
      </c>
      <c r="BM48" s="96">
        <f t="shared" si="28"/>
        <v>5</v>
      </c>
      <c r="BN48" s="97">
        <f t="shared" si="28"/>
        <v>0</v>
      </c>
      <c r="BO48" s="96">
        <f t="shared" si="28"/>
        <v>3</v>
      </c>
      <c r="BP48" s="97">
        <f t="shared" si="28"/>
        <v>2</v>
      </c>
      <c r="BQ48" s="96">
        <f t="shared" si="28"/>
        <v>4</v>
      </c>
      <c r="BR48" s="97">
        <f t="shared" si="28"/>
        <v>1</v>
      </c>
      <c r="BS48" s="96">
        <f t="shared" si="28"/>
        <v>4</v>
      </c>
      <c r="BT48" s="97">
        <f t="shared" si="28"/>
        <v>1</v>
      </c>
      <c r="BU48" s="96">
        <f t="shared" si="28"/>
        <v>4</v>
      </c>
      <c r="BV48" s="97">
        <f t="shared" si="28"/>
        <v>1</v>
      </c>
      <c r="BW48" s="96">
        <f t="shared" si="28"/>
        <v>2</v>
      </c>
      <c r="BX48" s="97">
        <f t="shared" si="28"/>
        <v>3</v>
      </c>
      <c r="BY48" s="96">
        <f t="shared" si="28"/>
        <v>2</v>
      </c>
      <c r="BZ48" s="97">
        <f t="shared" si="28"/>
        <v>3</v>
      </c>
      <c r="CA48" s="96">
        <f t="shared" si="28"/>
        <v>4</v>
      </c>
      <c r="CB48" s="97">
        <f t="shared" si="28"/>
        <v>1</v>
      </c>
      <c r="CC48" s="96">
        <f t="shared" ref="CC48:CT48" si="29">CC31+CC17+CC35+CC15+CC9+CC43</f>
        <v>5</v>
      </c>
      <c r="CD48" s="97">
        <f t="shared" si="29"/>
        <v>0</v>
      </c>
      <c r="CE48" s="96">
        <f t="shared" si="29"/>
        <v>0</v>
      </c>
      <c r="CF48" s="97">
        <f t="shared" si="29"/>
        <v>0</v>
      </c>
      <c r="CG48" s="96">
        <f t="shared" si="29"/>
        <v>0</v>
      </c>
      <c r="CH48" s="97">
        <f t="shared" si="29"/>
        <v>0</v>
      </c>
      <c r="CI48" s="96">
        <f t="shared" si="29"/>
        <v>0</v>
      </c>
      <c r="CJ48" s="97">
        <f t="shared" si="29"/>
        <v>0</v>
      </c>
      <c r="CK48" s="96">
        <f t="shared" si="29"/>
        <v>0</v>
      </c>
      <c r="CL48" s="97">
        <f t="shared" si="29"/>
        <v>0</v>
      </c>
      <c r="CM48" s="96">
        <f t="shared" si="29"/>
        <v>0</v>
      </c>
      <c r="CN48" s="97">
        <f t="shared" si="29"/>
        <v>0</v>
      </c>
      <c r="CO48" s="96">
        <f t="shared" si="29"/>
        <v>0</v>
      </c>
      <c r="CP48" s="97">
        <f t="shared" si="29"/>
        <v>0</v>
      </c>
      <c r="CQ48" s="96">
        <f t="shared" si="29"/>
        <v>0</v>
      </c>
      <c r="CR48" s="97">
        <f t="shared" si="29"/>
        <v>0</v>
      </c>
      <c r="CS48" s="96">
        <f t="shared" si="29"/>
        <v>0</v>
      </c>
      <c r="CT48" s="97">
        <f t="shared" si="29"/>
        <v>0</v>
      </c>
      <c r="CU48" s="96">
        <f t="shared" si="28"/>
        <v>0</v>
      </c>
      <c r="CV48" s="97">
        <f t="shared" si="28"/>
        <v>0</v>
      </c>
      <c r="CW48" s="96">
        <f t="shared" si="28"/>
        <v>0</v>
      </c>
      <c r="CX48" s="97">
        <f t="shared" si="28"/>
        <v>0</v>
      </c>
      <c r="CY48" s="96">
        <f t="shared" si="28"/>
        <v>0</v>
      </c>
      <c r="CZ48" s="97">
        <f t="shared" si="28"/>
        <v>0</v>
      </c>
      <c r="DA48" s="96">
        <f t="shared" si="28"/>
        <v>0</v>
      </c>
      <c r="DB48" s="97">
        <f t="shared" si="28"/>
        <v>0</v>
      </c>
      <c r="DC48" s="96">
        <f t="shared" si="28"/>
        <v>0</v>
      </c>
      <c r="DD48" s="97">
        <f t="shared" si="28"/>
        <v>0</v>
      </c>
      <c r="DE48" s="96">
        <f t="shared" si="28"/>
        <v>0</v>
      </c>
      <c r="DF48" s="97">
        <f t="shared" si="28"/>
        <v>0</v>
      </c>
      <c r="DG48" s="96">
        <f t="shared" ref="DG48:DL48" si="30">DG31+DG17+DG35+DG15+DG9+DG43</f>
        <v>0</v>
      </c>
      <c r="DH48" s="97">
        <f t="shared" si="30"/>
        <v>0</v>
      </c>
      <c r="DI48" s="96">
        <f t="shared" si="30"/>
        <v>0</v>
      </c>
      <c r="DJ48" s="97">
        <f t="shared" si="30"/>
        <v>0</v>
      </c>
      <c r="DK48" s="96">
        <f t="shared" si="30"/>
        <v>0</v>
      </c>
      <c r="DL48" s="97">
        <f t="shared" si="30"/>
        <v>0</v>
      </c>
      <c r="DM48" s="96">
        <f t="shared" si="28"/>
        <v>0</v>
      </c>
      <c r="DN48" s="97">
        <f t="shared" si="28"/>
        <v>0</v>
      </c>
      <c r="DO48" s="96">
        <f t="shared" si="28"/>
        <v>0</v>
      </c>
      <c r="DP48" s="97">
        <f t="shared" si="28"/>
        <v>0</v>
      </c>
      <c r="DQ48" s="96">
        <f>DQ31+DQ17+DQ35+DQ15+DQ9+DQ43</f>
        <v>0</v>
      </c>
      <c r="DR48" s="97">
        <f>DR31+DR17+DR35+DR15+DR9+DR43</f>
        <v>0</v>
      </c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</row>
    <row r="49" spans="1:140">
      <c r="A49" s="158" t="s">
        <v>84</v>
      </c>
      <c r="B49" s="159"/>
      <c r="C49" s="98">
        <f t="shared" ref="C49:AL49" si="31">C12+C34+C32+C11+C24</f>
        <v>5</v>
      </c>
      <c r="D49" s="99">
        <f t="shared" si="31"/>
        <v>0</v>
      </c>
      <c r="E49" s="98">
        <f t="shared" si="31"/>
        <v>5</v>
      </c>
      <c r="F49" s="99">
        <f t="shared" si="31"/>
        <v>0</v>
      </c>
      <c r="G49" s="98">
        <f t="shared" si="31"/>
        <v>5</v>
      </c>
      <c r="H49" s="99">
        <f t="shared" si="31"/>
        <v>0</v>
      </c>
      <c r="I49" s="98">
        <f t="shared" si="31"/>
        <v>4</v>
      </c>
      <c r="J49" s="99">
        <f t="shared" si="31"/>
        <v>1</v>
      </c>
      <c r="K49" s="98">
        <f t="shared" si="31"/>
        <v>5</v>
      </c>
      <c r="L49" s="99">
        <f t="shared" si="31"/>
        <v>0</v>
      </c>
      <c r="M49" s="98">
        <f t="shared" si="31"/>
        <v>5</v>
      </c>
      <c r="N49" s="99">
        <f t="shared" si="31"/>
        <v>0</v>
      </c>
      <c r="O49" s="98">
        <f t="shared" si="31"/>
        <v>5</v>
      </c>
      <c r="P49" s="99">
        <f t="shared" si="31"/>
        <v>0</v>
      </c>
      <c r="Q49" s="98">
        <f t="shared" si="31"/>
        <v>5</v>
      </c>
      <c r="R49" s="99">
        <f t="shared" si="31"/>
        <v>0</v>
      </c>
      <c r="S49" s="98">
        <f t="shared" si="31"/>
        <v>5</v>
      </c>
      <c r="T49" s="99">
        <f t="shared" si="31"/>
        <v>0</v>
      </c>
      <c r="U49" s="98">
        <f t="shared" si="31"/>
        <v>4</v>
      </c>
      <c r="V49" s="99">
        <f t="shared" si="31"/>
        <v>1</v>
      </c>
      <c r="W49" s="98">
        <f t="shared" si="31"/>
        <v>5</v>
      </c>
      <c r="X49" s="99">
        <f t="shared" si="31"/>
        <v>0</v>
      </c>
      <c r="Y49" s="98">
        <f t="shared" si="31"/>
        <v>5</v>
      </c>
      <c r="Z49" s="99">
        <f t="shared" si="31"/>
        <v>0</v>
      </c>
      <c r="AA49" s="98">
        <f t="shared" si="31"/>
        <v>5</v>
      </c>
      <c r="AB49" s="99">
        <f t="shared" si="31"/>
        <v>0</v>
      </c>
      <c r="AC49" s="98">
        <f t="shared" si="31"/>
        <v>5</v>
      </c>
      <c r="AD49" s="99">
        <f t="shared" si="31"/>
        <v>0</v>
      </c>
      <c r="AE49" s="98">
        <f t="shared" si="31"/>
        <v>5</v>
      </c>
      <c r="AF49" s="99">
        <f t="shared" si="31"/>
        <v>0</v>
      </c>
      <c r="AG49" s="98">
        <f t="shared" si="31"/>
        <v>5</v>
      </c>
      <c r="AH49" s="99">
        <f t="shared" si="31"/>
        <v>0</v>
      </c>
      <c r="AI49" s="98">
        <f t="shared" si="31"/>
        <v>5</v>
      </c>
      <c r="AJ49" s="99">
        <f t="shared" si="31"/>
        <v>0</v>
      </c>
      <c r="AK49" s="98">
        <f t="shared" si="31"/>
        <v>5</v>
      </c>
      <c r="AL49" s="99">
        <f t="shared" si="31"/>
        <v>0</v>
      </c>
      <c r="AM49" s="98">
        <f t="shared" ref="AM49:AX49" si="32">AM12+AM34+AM32+AM11+AM24</f>
        <v>5</v>
      </c>
      <c r="AN49" s="99">
        <f t="shared" si="32"/>
        <v>0</v>
      </c>
      <c r="AO49" s="98">
        <f t="shared" si="32"/>
        <v>5</v>
      </c>
      <c r="AP49" s="99">
        <f t="shared" si="32"/>
        <v>0</v>
      </c>
      <c r="AQ49" s="98">
        <f t="shared" si="32"/>
        <v>5</v>
      </c>
      <c r="AR49" s="99">
        <f t="shared" si="32"/>
        <v>0</v>
      </c>
      <c r="AS49" s="98">
        <f t="shared" si="32"/>
        <v>5</v>
      </c>
      <c r="AT49" s="99">
        <f t="shared" si="32"/>
        <v>0</v>
      </c>
      <c r="AU49" s="98">
        <f t="shared" si="32"/>
        <v>5</v>
      </c>
      <c r="AV49" s="99">
        <f t="shared" si="32"/>
        <v>0</v>
      </c>
      <c r="AW49" s="98">
        <f t="shared" si="32"/>
        <v>5</v>
      </c>
      <c r="AX49" s="99">
        <f t="shared" si="32"/>
        <v>0</v>
      </c>
      <c r="AY49" s="98">
        <f>AY12+AY34+AY32+AY11+AY24</f>
        <v>5</v>
      </c>
      <c r="AZ49" s="99">
        <f>AZ12+AZ34+AZ32+AZ11+AZ24</f>
        <v>0</v>
      </c>
      <c r="BA49" s="98">
        <f t="shared" ref="BA49:DP49" si="33">BA12+BA34+BA32+BA11+BA24</f>
        <v>5</v>
      </c>
      <c r="BB49" s="99">
        <f t="shared" si="33"/>
        <v>0</v>
      </c>
      <c r="BC49" s="98">
        <f t="shared" si="33"/>
        <v>5</v>
      </c>
      <c r="BD49" s="99">
        <f t="shared" si="33"/>
        <v>0</v>
      </c>
      <c r="BE49" s="98">
        <f t="shared" si="33"/>
        <v>5</v>
      </c>
      <c r="BF49" s="99">
        <f t="shared" si="33"/>
        <v>0</v>
      </c>
      <c r="BG49" s="98">
        <f t="shared" si="33"/>
        <v>5</v>
      </c>
      <c r="BH49" s="99">
        <f t="shared" si="33"/>
        <v>0</v>
      </c>
      <c r="BI49" s="98">
        <f t="shared" si="33"/>
        <v>5</v>
      </c>
      <c r="BJ49" s="99">
        <f t="shared" si="33"/>
        <v>0</v>
      </c>
      <c r="BK49" s="98">
        <f t="shared" si="33"/>
        <v>5</v>
      </c>
      <c r="BL49" s="99">
        <f t="shared" si="33"/>
        <v>0</v>
      </c>
      <c r="BM49" s="98">
        <f t="shared" si="33"/>
        <v>5</v>
      </c>
      <c r="BN49" s="99">
        <f t="shared" si="33"/>
        <v>0</v>
      </c>
      <c r="BO49" s="98">
        <f t="shared" si="33"/>
        <v>5</v>
      </c>
      <c r="BP49" s="99">
        <f t="shared" si="33"/>
        <v>0</v>
      </c>
      <c r="BQ49" s="98">
        <f t="shared" si="33"/>
        <v>5</v>
      </c>
      <c r="BR49" s="99">
        <f t="shared" si="33"/>
        <v>0</v>
      </c>
      <c r="BS49" s="98">
        <f t="shared" si="33"/>
        <v>4</v>
      </c>
      <c r="BT49" s="99">
        <f t="shared" si="33"/>
        <v>1</v>
      </c>
      <c r="BU49" s="98">
        <f t="shared" si="33"/>
        <v>3</v>
      </c>
      <c r="BV49" s="99">
        <f t="shared" si="33"/>
        <v>2</v>
      </c>
      <c r="BW49" s="98">
        <f t="shared" si="33"/>
        <v>5</v>
      </c>
      <c r="BX49" s="99">
        <f t="shared" si="33"/>
        <v>0</v>
      </c>
      <c r="BY49" s="98">
        <f t="shared" si="33"/>
        <v>5</v>
      </c>
      <c r="BZ49" s="99">
        <f t="shared" si="33"/>
        <v>0</v>
      </c>
      <c r="CA49" s="98">
        <f t="shared" si="33"/>
        <v>4</v>
      </c>
      <c r="CB49" s="99">
        <f t="shared" si="33"/>
        <v>1</v>
      </c>
      <c r="CC49" s="98">
        <f t="shared" ref="CC49:CT49" si="34">CC12+CC34+CC32+CC11+CC24</f>
        <v>5</v>
      </c>
      <c r="CD49" s="99">
        <f t="shared" si="34"/>
        <v>0</v>
      </c>
      <c r="CE49" s="98">
        <f t="shared" si="34"/>
        <v>0</v>
      </c>
      <c r="CF49" s="99">
        <f t="shared" si="34"/>
        <v>0</v>
      </c>
      <c r="CG49" s="98">
        <f t="shared" si="34"/>
        <v>0</v>
      </c>
      <c r="CH49" s="99">
        <f t="shared" si="34"/>
        <v>0</v>
      </c>
      <c r="CI49" s="98">
        <f t="shared" si="34"/>
        <v>0</v>
      </c>
      <c r="CJ49" s="99">
        <f t="shared" si="34"/>
        <v>0</v>
      </c>
      <c r="CK49" s="98">
        <f t="shared" si="34"/>
        <v>0</v>
      </c>
      <c r="CL49" s="99">
        <f t="shared" si="34"/>
        <v>0</v>
      </c>
      <c r="CM49" s="98">
        <f t="shared" si="34"/>
        <v>0</v>
      </c>
      <c r="CN49" s="99">
        <f t="shared" si="34"/>
        <v>0</v>
      </c>
      <c r="CO49" s="98">
        <f t="shared" si="34"/>
        <v>0</v>
      </c>
      <c r="CP49" s="99">
        <f t="shared" si="34"/>
        <v>0</v>
      </c>
      <c r="CQ49" s="98">
        <f t="shared" si="34"/>
        <v>0</v>
      </c>
      <c r="CR49" s="99">
        <f t="shared" si="34"/>
        <v>0</v>
      </c>
      <c r="CS49" s="98">
        <f t="shared" si="34"/>
        <v>0</v>
      </c>
      <c r="CT49" s="99">
        <f t="shared" si="34"/>
        <v>0</v>
      </c>
      <c r="CU49" s="98">
        <f t="shared" si="33"/>
        <v>0</v>
      </c>
      <c r="CV49" s="99">
        <f t="shared" si="33"/>
        <v>0</v>
      </c>
      <c r="CW49" s="98">
        <f t="shared" si="33"/>
        <v>0</v>
      </c>
      <c r="CX49" s="99">
        <f t="shared" si="33"/>
        <v>0</v>
      </c>
      <c r="CY49" s="98">
        <f t="shared" si="33"/>
        <v>0</v>
      </c>
      <c r="CZ49" s="99">
        <f t="shared" si="33"/>
        <v>0</v>
      </c>
      <c r="DA49" s="98">
        <f t="shared" si="33"/>
        <v>0</v>
      </c>
      <c r="DB49" s="99">
        <f t="shared" si="33"/>
        <v>0</v>
      </c>
      <c r="DC49" s="98">
        <f t="shared" si="33"/>
        <v>0</v>
      </c>
      <c r="DD49" s="99">
        <f t="shared" si="33"/>
        <v>0</v>
      </c>
      <c r="DE49" s="98">
        <f t="shared" si="33"/>
        <v>0</v>
      </c>
      <c r="DF49" s="99">
        <f t="shared" si="33"/>
        <v>0</v>
      </c>
      <c r="DG49" s="98">
        <f t="shared" ref="DG49:DL49" si="35">DG12+DG34+DG32+DG11+DG24</f>
        <v>0</v>
      </c>
      <c r="DH49" s="99">
        <f t="shared" si="35"/>
        <v>0</v>
      </c>
      <c r="DI49" s="98">
        <f t="shared" si="35"/>
        <v>0</v>
      </c>
      <c r="DJ49" s="99">
        <f t="shared" si="35"/>
        <v>0</v>
      </c>
      <c r="DK49" s="98">
        <f t="shared" si="35"/>
        <v>0</v>
      </c>
      <c r="DL49" s="99">
        <f t="shared" si="35"/>
        <v>0</v>
      </c>
      <c r="DM49" s="98">
        <f t="shared" si="33"/>
        <v>0</v>
      </c>
      <c r="DN49" s="99">
        <f t="shared" si="33"/>
        <v>0</v>
      </c>
      <c r="DO49" s="98">
        <f t="shared" si="33"/>
        <v>0</v>
      </c>
      <c r="DP49" s="99">
        <f t="shared" si="33"/>
        <v>0</v>
      </c>
      <c r="DQ49" s="98">
        <f>DQ12+DQ34+DQ32+DQ11+DQ24</f>
        <v>0</v>
      </c>
      <c r="DR49" s="99">
        <f>DR12+DR34+DR32+DR11+DR24</f>
        <v>0</v>
      </c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</row>
    <row r="50" spans="1:140">
      <c r="A50" s="197" t="s">
        <v>85</v>
      </c>
      <c r="B50" s="198"/>
      <c r="C50" s="96">
        <f t="shared" ref="C50:AL50" si="36">C16+C42+C20+C14</f>
        <v>4</v>
      </c>
      <c r="D50" s="97">
        <f t="shared" si="36"/>
        <v>0</v>
      </c>
      <c r="E50" s="96">
        <f t="shared" si="36"/>
        <v>4</v>
      </c>
      <c r="F50" s="97">
        <f t="shared" si="36"/>
        <v>0</v>
      </c>
      <c r="G50" s="96">
        <f t="shared" si="36"/>
        <v>4</v>
      </c>
      <c r="H50" s="97">
        <f t="shared" si="36"/>
        <v>0</v>
      </c>
      <c r="I50" s="96">
        <f t="shared" si="36"/>
        <v>3</v>
      </c>
      <c r="J50" s="97">
        <f t="shared" si="36"/>
        <v>1</v>
      </c>
      <c r="K50" s="96">
        <f t="shared" si="36"/>
        <v>4</v>
      </c>
      <c r="L50" s="97">
        <f t="shared" si="36"/>
        <v>0</v>
      </c>
      <c r="M50" s="96">
        <f t="shared" si="36"/>
        <v>4</v>
      </c>
      <c r="N50" s="97">
        <f t="shared" si="36"/>
        <v>0</v>
      </c>
      <c r="O50" s="96">
        <f t="shared" si="36"/>
        <v>4</v>
      </c>
      <c r="P50" s="97">
        <f t="shared" si="36"/>
        <v>0</v>
      </c>
      <c r="Q50" s="96">
        <f t="shared" si="36"/>
        <v>4</v>
      </c>
      <c r="R50" s="97">
        <f t="shared" si="36"/>
        <v>0</v>
      </c>
      <c r="S50" s="96">
        <f t="shared" si="36"/>
        <v>4</v>
      </c>
      <c r="T50" s="97">
        <f t="shared" si="36"/>
        <v>0</v>
      </c>
      <c r="U50" s="96">
        <f t="shared" si="36"/>
        <v>4</v>
      </c>
      <c r="V50" s="97">
        <f t="shared" si="36"/>
        <v>0</v>
      </c>
      <c r="W50" s="96">
        <f t="shared" si="36"/>
        <v>4</v>
      </c>
      <c r="X50" s="97">
        <f t="shared" si="36"/>
        <v>0</v>
      </c>
      <c r="Y50" s="96">
        <f t="shared" si="36"/>
        <v>4</v>
      </c>
      <c r="Z50" s="97">
        <f t="shared" si="36"/>
        <v>0</v>
      </c>
      <c r="AA50" s="96">
        <f t="shared" si="36"/>
        <v>2</v>
      </c>
      <c r="AB50" s="97">
        <f t="shared" si="36"/>
        <v>2</v>
      </c>
      <c r="AC50" s="96">
        <f t="shared" si="36"/>
        <v>3</v>
      </c>
      <c r="AD50" s="97">
        <f t="shared" si="36"/>
        <v>1</v>
      </c>
      <c r="AE50" s="96">
        <f t="shared" si="36"/>
        <v>4</v>
      </c>
      <c r="AF50" s="97">
        <f t="shared" si="36"/>
        <v>0</v>
      </c>
      <c r="AG50" s="96">
        <f t="shared" si="36"/>
        <v>4</v>
      </c>
      <c r="AH50" s="97">
        <f t="shared" si="36"/>
        <v>0</v>
      </c>
      <c r="AI50" s="96">
        <f t="shared" si="36"/>
        <v>3</v>
      </c>
      <c r="AJ50" s="97">
        <f t="shared" si="36"/>
        <v>1</v>
      </c>
      <c r="AK50" s="96">
        <f t="shared" si="36"/>
        <v>3</v>
      </c>
      <c r="AL50" s="97">
        <f t="shared" si="36"/>
        <v>1</v>
      </c>
      <c r="AM50" s="96">
        <f t="shared" ref="AM50:AX50" si="37">AM16+AM42+AM20+AM14</f>
        <v>4</v>
      </c>
      <c r="AN50" s="97">
        <f t="shared" si="37"/>
        <v>0</v>
      </c>
      <c r="AO50" s="96">
        <f t="shared" si="37"/>
        <v>4</v>
      </c>
      <c r="AP50" s="97">
        <f t="shared" si="37"/>
        <v>0</v>
      </c>
      <c r="AQ50" s="96">
        <f t="shared" si="37"/>
        <v>4</v>
      </c>
      <c r="AR50" s="97">
        <f t="shared" si="37"/>
        <v>0</v>
      </c>
      <c r="AS50" s="96">
        <f t="shared" si="37"/>
        <v>3</v>
      </c>
      <c r="AT50" s="97">
        <f t="shared" si="37"/>
        <v>1</v>
      </c>
      <c r="AU50" s="96">
        <f t="shared" si="37"/>
        <v>4</v>
      </c>
      <c r="AV50" s="97">
        <f t="shared" si="37"/>
        <v>0</v>
      </c>
      <c r="AW50" s="96">
        <f t="shared" si="37"/>
        <v>3</v>
      </c>
      <c r="AX50" s="97">
        <f t="shared" si="37"/>
        <v>1</v>
      </c>
      <c r="AY50" s="96">
        <f>AY16+AY42+AY20+AY14</f>
        <v>2</v>
      </c>
      <c r="AZ50" s="97">
        <f>AZ16+AZ42+AZ20+AZ14</f>
        <v>2</v>
      </c>
      <c r="BA50" s="96">
        <f t="shared" ref="BA50:DP50" si="38">BA16+BA42+BA20+BA14</f>
        <v>2</v>
      </c>
      <c r="BB50" s="97">
        <f t="shared" si="38"/>
        <v>2</v>
      </c>
      <c r="BC50" s="96">
        <f t="shared" si="38"/>
        <v>3</v>
      </c>
      <c r="BD50" s="97">
        <f t="shared" si="38"/>
        <v>1</v>
      </c>
      <c r="BE50" s="96">
        <f t="shared" si="38"/>
        <v>3</v>
      </c>
      <c r="BF50" s="97">
        <f t="shared" si="38"/>
        <v>1</v>
      </c>
      <c r="BG50" s="96">
        <f t="shared" si="38"/>
        <v>4</v>
      </c>
      <c r="BH50" s="97">
        <f t="shared" si="38"/>
        <v>0</v>
      </c>
      <c r="BI50" s="96">
        <f t="shared" si="38"/>
        <v>3</v>
      </c>
      <c r="BJ50" s="97">
        <f t="shared" si="38"/>
        <v>1</v>
      </c>
      <c r="BK50" s="96">
        <f t="shared" si="38"/>
        <v>3</v>
      </c>
      <c r="BL50" s="97">
        <f t="shared" si="38"/>
        <v>1</v>
      </c>
      <c r="BM50" s="96">
        <f t="shared" si="38"/>
        <v>4</v>
      </c>
      <c r="BN50" s="97">
        <f t="shared" si="38"/>
        <v>0</v>
      </c>
      <c r="BO50" s="96">
        <f t="shared" si="38"/>
        <v>3</v>
      </c>
      <c r="BP50" s="97">
        <f t="shared" si="38"/>
        <v>1</v>
      </c>
      <c r="BQ50" s="96">
        <f t="shared" si="38"/>
        <v>3</v>
      </c>
      <c r="BR50" s="97">
        <f t="shared" si="38"/>
        <v>1</v>
      </c>
      <c r="BS50" s="96">
        <f t="shared" si="38"/>
        <v>3</v>
      </c>
      <c r="BT50" s="97">
        <f t="shared" si="38"/>
        <v>1</v>
      </c>
      <c r="BU50" s="96">
        <f t="shared" si="38"/>
        <v>2</v>
      </c>
      <c r="BV50" s="97">
        <f t="shared" si="38"/>
        <v>2</v>
      </c>
      <c r="BW50" s="96">
        <f t="shared" si="38"/>
        <v>2</v>
      </c>
      <c r="BX50" s="97">
        <f t="shared" si="38"/>
        <v>2</v>
      </c>
      <c r="BY50" s="96">
        <f t="shared" si="38"/>
        <v>3</v>
      </c>
      <c r="BZ50" s="97">
        <f t="shared" si="38"/>
        <v>1</v>
      </c>
      <c r="CA50" s="96">
        <f t="shared" si="38"/>
        <v>3</v>
      </c>
      <c r="CB50" s="97">
        <f t="shared" si="38"/>
        <v>1</v>
      </c>
      <c r="CC50" s="96">
        <f t="shared" ref="CC50:CT50" si="39">CC16+CC42+CC20+CC14</f>
        <v>3</v>
      </c>
      <c r="CD50" s="97">
        <f t="shared" si="39"/>
        <v>1</v>
      </c>
      <c r="CE50" s="96">
        <f t="shared" si="39"/>
        <v>0</v>
      </c>
      <c r="CF50" s="97">
        <f t="shared" si="39"/>
        <v>0</v>
      </c>
      <c r="CG50" s="96">
        <f t="shared" si="39"/>
        <v>0</v>
      </c>
      <c r="CH50" s="97">
        <f t="shared" si="39"/>
        <v>0</v>
      </c>
      <c r="CI50" s="96">
        <f t="shared" si="39"/>
        <v>0</v>
      </c>
      <c r="CJ50" s="97">
        <f t="shared" si="39"/>
        <v>0</v>
      </c>
      <c r="CK50" s="96">
        <f t="shared" si="39"/>
        <v>0</v>
      </c>
      <c r="CL50" s="97">
        <f t="shared" si="39"/>
        <v>0</v>
      </c>
      <c r="CM50" s="96">
        <f t="shared" si="39"/>
        <v>0</v>
      </c>
      <c r="CN50" s="97">
        <f t="shared" si="39"/>
        <v>0</v>
      </c>
      <c r="CO50" s="96">
        <f t="shared" si="39"/>
        <v>0</v>
      </c>
      <c r="CP50" s="97">
        <f t="shared" si="39"/>
        <v>0</v>
      </c>
      <c r="CQ50" s="96">
        <f t="shared" si="39"/>
        <v>0</v>
      </c>
      <c r="CR50" s="97">
        <f t="shared" si="39"/>
        <v>0</v>
      </c>
      <c r="CS50" s="96">
        <f t="shared" si="39"/>
        <v>0</v>
      </c>
      <c r="CT50" s="97">
        <f t="shared" si="39"/>
        <v>0</v>
      </c>
      <c r="CU50" s="96">
        <f t="shared" si="38"/>
        <v>0</v>
      </c>
      <c r="CV50" s="97">
        <f t="shared" si="38"/>
        <v>0</v>
      </c>
      <c r="CW50" s="96">
        <f t="shared" si="38"/>
        <v>0</v>
      </c>
      <c r="CX50" s="97">
        <f t="shared" si="38"/>
        <v>0</v>
      </c>
      <c r="CY50" s="96">
        <f t="shared" si="38"/>
        <v>0</v>
      </c>
      <c r="CZ50" s="97">
        <f t="shared" si="38"/>
        <v>0</v>
      </c>
      <c r="DA50" s="96">
        <f t="shared" si="38"/>
        <v>0</v>
      </c>
      <c r="DB50" s="97">
        <f t="shared" si="38"/>
        <v>0</v>
      </c>
      <c r="DC50" s="96">
        <f t="shared" si="38"/>
        <v>0</v>
      </c>
      <c r="DD50" s="97">
        <f t="shared" si="38"/>
        <v>0</v>
      </c>
      <c r="DE50" s="96">
        <f t="shared" si="38"/>
        <v>0</v>
      </c>
      <c r="DF50" s="97">
        <f t="shared" si="38"/>
        <v>0</v>
      </c>
      <c r="DG50" s="96">
        <f t="shared" ref="DG50:DL50" si="40">DG16+DG42+DG20+DG14</f>
        <v>0</v>
      </c>
      <c r="DH50" s="97">
        <f t="shared" si="40"/>
        <v>0</v>
      </c>
      <c r="DI50" s="96">
        <f t="shared" si="40"/>
        <v>0</v>
      </c>
      <c r="DJ50" s="97">
        <f t="shared" si="40"/>
        <v>0</v>
      </c>
      <c r="DK50" s="96">
        <f t="shared" si="40"/>
        <v>0</v>
      </c>
      <c r="DL50" s="97">
        <f t="shared" si="40"/>
        <v>0</v>
      </c>
      <c r="DM50" s="96">
        <f t="shared" si="38"/>
        <v>0</v>
      </c>
      <c r="DN50" s="97">
        <f t="shared" si="38"/>
        <v>0</v>
      </c>
      <c r="DO50" s="96">
        <f t="shared" si="38"/>
        <v>0</v>
      </c>
      <c r="DP50" s="97">
        <f t="shared" si="38"/>
        <v>0</v>
      </c>
      <c r="DQ50" s="96">
        <f>DQ16+DQ42+DQ20+DQ14</f>
        <v>0</v>
      </c>
      <c r="DR50" s="97">
        <f>DR16+DR42+DR20+DR14</f>
        <v>0</v>
      </c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</row>
    <row r="51" spans="1:140">
      <c r="A51" s="158" t="s">
        <v>86</v>
      </c>
      <c r="B51" s="159"/>
      <c r="C51" s="98">
        <f t="shared" ref="C51:AL51" si="41">C26+C25+C21+C40</f>
        <v>4</v>
      </c>
      <c r="D51" s="99">
        <f t="shared" si="41"/>
        <v>0</v>
      </c>
      <c r="E51" s="98">
        <f t="shared" si="41"/>
        <v>0</v>
      </c>
      <c r="F51" s="99">
        <f t="shared" si="41"/>
        <v>4</v>
      </c>
      <c r="G51" s="98">
        <f t="shared" si="41"/>
        <v>3</v>
      </c>
      <c r="H51" s="99">
        <f t="shared" si="41"/>
        <v>1</v>
      </c>
      <c r="I51" s="98">
        <f t="shared" si="41"/>
        <v>2</v>
      </c>
      <c r="J51" s="99">
        <f t="shared" si="41"/>
        <v>2</v>
      </c>
      <c r="K51" s="98">
        <f t="shared" si="41"/>
        <v>4</v>
      </c>
      <c r="L51" s="99">
        <f t="shared" si="41"/>
        <v>0</v>
      </c>
      <c r="M51" s="98">
        <f t="shared" si="41"/>
        <v>4</v>
      </c>
      <c r="N51" s="99">
        <f t="shared" si="41"/>
        <v>0</v>
      </c>
      <c r="O51" s="98">
        <f t="shared" si="41"/>
        <v>2</v>
      </c>
      <c r="P51" s="99">
        <f t="shared" si="41"/>
        <v>2</v>
      </c>
      <c r="Q51" s="98">
        <f t="shared" si="41"/>
        <v>4</v>
      </c>
      <c r="R51" s="99">
        <f t="shared" si="41"/>
        <v>0</v>
      </c>
      <c r="S51" s="98">
        <f t="shared" si="41"/>
        <v>3</v>
      </c>
      <c r="T51" s="99">
        <f t="shared" si="41"/>
        <v>1</v>
      </c>
      <c r="U51" s="98">
        <f t="shared" si="41"/>
        <v>3</v>
      </c>
      <c r="V51" s="99">
        <f t="shared" si="41"/>
        <v>1</v>
      </c>
      <c r="W51" s="98">
        <f t="shared" si="41"/>
        <v>3</v>
      </c>
      <c r="X51" s="99">
        <f t="shared" si="41"/>
        <v>1</v>
      </c>
      <c r="Y51" s="98">
        <f t="shared" si="41"/>
        <v>3</v>
      </c>
      <c r="Z51" s="99">
        <f t="shared" si="41"/>
        <v>1</v>
      </c>
      <c r="AA51" s="98">
        <f t="shared" si="41"/>
        <v>3</v>
      </c>
      <c r="AB51" s="99">
        <f t="shared" si="41"/>
        <v>1</v>
      </c>
      <c r="AC51" s="98">
        <f t="shared" si="41"/>
        <v>3</v>
      </c>
      <c r="AD51" s="99">
        <f t="shared" si="41"/>
        <v>1</v>
      </c>
      <c r="AE51" s="98">
        <f t="shared" si="41"/>
        <v>4</v>
      </c>
      <c r="AF51" s="99">
        <f t="shared" si="41"/>
        <v>0</v>
      </c>
      <c r="AG51" s="98">
        <f t="shared" si="41"/>
        <v>2</v>
      </c>
      <c r="AH51" s="99">
        <f t="shared" si="41"/>
        <v>2</v>
      </c>
      <c r="AI51" s="98">
        <f t="shared" si="41"/>
        <v>2</v>
      </c>
      <c r="AJ51" s="99">
        <f t="shared" si="41"/>
        <v>2</v>
      </c>
      <c r="AK51" s="98">
        <f t="shared" si="41"/>
        <v>2</v>
      </c>
      <c r="AL51" s="99">
        <f t="shared" si="41"/>
        <v>2</v>
      </c>
      <c r="AM51" s="98">
        <f t="shared" ref="AM51:AX51" si="42">AM26+AM25+AM21+AM40</f>
        <v>2</v>
      </c>
      <c r="AN51" s="99">
        <f t="shared" si="42"/>
        <v>2</v>
      </c>
      <c r="AO51" s="98">
        <f t="shared" si="42"/>
        <v>2</v>
      </c>
      <c r="AP51" s="99">
        <f t="shared" si="42"/>
        <v>2</v>
      </c>
      <c r="AQ51" s="98">
        <f t="shared" si="42"/>
        <v>0</v>
      </c>
      <c r="AR51" s="99">
        <f t="shared" si="42"/>
        <v>4</v>
      </c>
      <c r="AS51" s="98">
        <f t="shared" si="42"/>
        <v>1</v>
      </c>
      <c r="AT51" s="99">
        <f t="shared" si="42"/>
        <v>3</v>
      </c>
      <c r="AU51" s="98">
        <f t="shared" si="42"/>
        <v>0</v>
      </c>
      <c r="AV51" s="99">
        <f t="shared" si="42"/>
        <v>4</v>
      </c>
      <c r="AW51" s="98">
        <f t="shared" si="42"/>
        <v>0</v>
      </c>
      <c r="AX51" s="99">
        <f t="shared" si="42"/>
        <v>4</v>
      </c>
      <c r="AY51" s="98">
        <f>AY26+AY25+AY21+AY40</f>
        <v>0</v>
      </c>
      <c r="AZ51" s="99">
        <f>AZ26+AZ25+AZ21+AZ40</f>
        <v>4</v>
      </c>
      <c r="BA51" s="98">
        <f t="shared" ref="BA51:DP51" si="43">BA26+BA25+BA21+BA40</f>
        <v>0</v>
      </c>
      <c r="BB51" s="99">
        <f t="shared" si="43"/>
        <v>4</v>
      </c>
      <c r="BC51" s="98">
        <f t="shared" si="43"/>
        <v>2</v>
      </c>
      <c r="BD51" s="99">
        <f t="shared" si="43"/>
        <v>2</v>
      </c>
      <c r="BE51" s="98">
        <f t="shared" si="43"/>
        <v>0</v>
      </c>
      <c r="BF51" s="99">
        <f t="shared" si="43"/>
        <v>4</v>
      </c>
      <c r="BG51" s="98">
        <f t="shared" si="43"/>
        <v>0</v>
      </c>
      <c r="BH51" s="99">
        <f t="shared" si="43"/>
        <v>4</v>
      </c>
      <c r="BI51" s="98">
        <f t="shared" si="43"/>
        <v>0</v>
      </c>
      <c r="BJ51" s="99">
        <f t="shared" si="43"/>
        <v>4</v>
      </c>
      <c r="BK51" s="98">
        <f t="shared" si="43"/>
        <v>2</v>
      </c>
      <c r="BL51" s="99">
        <f t="shared" si="43"/>
        <v>2</v>
      </c>
      <c r="BM51" s="98">
        <f t="shared" si="43"/>
        <v>0</v>
      </c>
      <c r="BN51" s="99">
        <f t="shared" si="43"/>
        <v>4</v>
      </c>
      <c r="BO51" s="98">
        <f t="shared" si="43"/>
        <v>2</v>
      </c>
      <c r="BP51" s="99">
        <f t="shared" si="43"/>
        <v>2</v>
      </c>
      <c r="BQ51" s="98">
        <f t="shared" si="43"/>
        <v>0</v>
      </c>
      <c r="BR51" s="99">
        <f t="shared" si="43"/>
        <v>4</v>
      </c>
      <c r="BS51" s="98">
        <f t="shared" si="43"/>
        <v>0</v>
      </c>
      <c r="BT51" s="99">
        <f t="shared" si="43"/>
        <v>4</v>
      </c>
      <c r="BU51" s="98">
        <f t="shared" si="43"/>
        <v>0</v>
      </c>
      <c r="BV51" s="99">
        <f t="shared" si="43"/>
        <v>4</v>
      </c>
      <c r="BW51" s="98">
        <f t="shared" si="43"/>
        <v>0</v>
      </c>
      <c r="BX51" s="99">
        <f t="shared" si="43"/>
        <v>4</v>
      </c>
      <c r="BY51" s="98">
        <f t="shared" si="43"/>
        <v>0</v>
      </c>
      <c r="BZ51" s="99">
        <f t="shared" si="43"/>
        <v>4</v>
      </c>
      <c r="CA51" s="98">
        <f t="shared" si="43"/>
        <v>0</v>
      </c>
      <c r="CB51" s="99">
        <f t="shared" si="43"/>
        <v>4</v>
      </c>
      <c r="CC51" s="98">
        <f t="shared" ref="CC51:CT51" si="44">CC26+CC25+CC21+CC40</f>
        <v>0</v>
      </c>
      <c r="CD51" s="99">
        <f t="shared" si="44"/>
        <v>4</v>
      </c>
      <c r="CE51" s="98">
        <f t="shared" si="44"/>
        <v>0</v>
      </c>
      <c r="CF51" s="99">
        <f t="shared" si="44"/>
        <v>0</v>
      </c>
      <c r="CG51" s="98">
        <f t="shared" si="44"/>
        <v>0</v>
      </c>
      <c r="CH51" s="99">
        <f t="shared" si="44"/>
        <v>0</v>
      </c>
      <c r="CI51" s="98">
        <f t="shared" si="44"/>
        <v>0</v>
      </c>
      <c r="CJ51" s="99">
        <f t="shared" si="44"/>
        <v>0</v>
      </c>
      <c r="CK51" s="98">
        <f t="shared" si="44"/>
        <v>0</v>
      </c>
      <c r="CL51" s="99">
        <f t="shared" si="44"/>
        <v>0</v>
      </c>
      <c r="CM51" s="98">
        <f t="shared" si="44"/>
        <v>0</v>
      </c>
      <c r="CN51" s="99">
        <f t="shared" si="44"/>
        <v>0</v>
      </c>
      <c r="CO51" s="98">
        <f t="shared" si="44"/>
        <v>0</v>
      </c>
      <c r="CP51" s="99">
        <f t="shared" si="44"/>
        <v>0</v>
      </c>
      <c r="CQ51" s="98">
        <f t="shared" si="44"/>
        <v>0</v>
      </c>
      <c r="CR51" s="99">
        <f t="shared" si="44"/>
        <v>0</v>
      </c>
      <c r="CS51" s="98">
        <f t="shared" si="44"/>
        <v>0</v>
      </c>
      <c r="CT51" s="99">
        <f t="shared" si="44"/>
        <v>0</v>
      </c>
      <c r="CU51" s="98">
        <f t="shared" si="43"/>
        <v>0</v>
      </c>
      <c r="CV51" s="99">
        <f t="shared" si="43"/>
        <v>0</v>
      </c>
      <c r="CW51" s="98">
        <f t="shared" si="43"/>
        <v>0</v>
      </c>
      <c r="CX51" s="99">
        <f t="shared" si="43"/>
        <v>0</v>
      </c>
      <c r="CY51" s="98">
        <f t="shared" si="43"/>
        <v>0</v>
      </c>
      <c r="CZ51" s="99">
        <f t="shared" si="43"/>
        <v>0</v>
      </c>
      <c r="DA51" s="98">
        <f t="shared" si="43"/>
        <v>0</v>
      </c>
      <c r="DB51" s="99">
        <f t="shared" si="43"/>
        <v>0</v>
      </c>
      <c r="DC51" s="98">
        <f t="shared" si="43"/>
        <v>0</v>
      </c>
      <c r="DD51" s="99">
        <f t="shared" si="43"/>
        <v>0</v>
      </c>
      <c r="DE51" s="98">
        <f t="shared" si="43"/>
        <v>0</v>
      </c>
      <c r="DF51" s="99">
        <f t="shared" si="43"/>
        <v>0</v>
      </c>
      <c r="DG51" s="98">
        <f t="shared" ref="DG51:DL51" si="45">DG26+DG25+DG21+DG40</f>
        <v>0</v>
      </c>
      <c r="DH51" s="99">
        <f t="shared" si="45"/>
        <v>0</v>
      </c>
      <c r="DI51" s="98">
        <f t="shared" si="45"/>
        <v>0</v>
      </c>
      <c r="DJ51" s="99">
        <f t="shared" si="45"/>
        <v>0</v>
      </c>
      <c r="DK51" s="98">
        <f t="shared" si="45"/>
        <v>0</v>
      </c>
      <c r="DL51" s="99">
        <f t="shared" si="45"/>
        <v>0</v>
      </c>
      <c r="DM51" s="98">
        <f t="shared" si="43"/>
        <v>0</v>
      </c>
      <c r="DN51" s="99">
        <f t="shared" si="43"/>
        <v>0</v>
      </c>
      <c r="DO51" s="98">
        <f t="shared" si="43"/>
        <v>0</v>
      </c>
      <c r="DP51" s="99">
        <f t="shared" si="43"/>
        <v>0</v>
      </c>
      <c r="DQ51" s="98">
        <f>DQ26+DQ25+DQ21+DQ40</f>
        <v>0</v>
      </c>
      <c r="DR51" s="99">
        <f>DR26+DR25+DR21+DR40</f>
        <v>0</v>
      </c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</row>
    <row r="52" spans="1:140">
      <c r="A52" s="155" t="s">
        <v>87</v>
      </c>
      <c r="B52" s="156"/>
      <c r="C52" s="96">
        <f t="shared" ref="C52:AL52" si="46">C10+C13</f>
        <v>2</v>
      </c>
      <c r="D52" s="97">
        <f t="shared" si="46"/>
        <v>0</v>
      </c>
      <c r="E52" s="96">
        <f t="shared" si="46"/>
        <v>2</v>
      </c>
      <c r="F52" s="97">
        <f t="shared" si="46"/>
        <v>0</v>
      </c>
      <c r="G52" s="96">
        <f t="shared" si="46"/>
        <v>0</v>
      </c>
      <c r="H52" s="97">
        <f t="shared" si="46"/>
        <v>2</v>
      </c>
      <c r="I52" s="96">
        <f t="shared" si="46"/>
        <v>2</v>
      </c>
      <c r="J52" s="97">
        <f t="shared" si="46"/>
        <v>0</v>
      </c>
      <c r="K52" s="96">
        <f t="shared" si="46"/>
        <v>2</v>
      </c>
      <c r="L52" s="97">
        <f t="shared" si="46"/>
        <v>0</v>
      </c>
      <c r="M52" s="96">
        <f t="shared" si="46"/>
        <v>2</v>
      </c>
      <c r="N52" s="97">
        <f t="shared" si="46"/>
        <v>0</v>
      </c>
      <c r="O52" s="96">
        <f t="shared" si="46"/>
        <v>2</v>
      </c>
      <c r="P52" s="97">
        <f t="shared" si="46"/>
        <v>0</v>
      </c>
      <c r="Q52" s="96">
        <f t="shared" si="46"/>
        <v>1</v>
      </c>
      <c r="R52" s="97">
        <f t="shared" si="46"/>
        <v>1</v>
      </c>
      <c r="S52" s="96">
        <f t="shared" si="46"/>
        <v>2</v>
      </c>
      <c r="T52" s="97">
        <f t="shared" si="46"/>
        <v>0</v>
      </c>
      <c r="U52" s="96">
        <f t="shared" si="46"/>
        <v>2</v>
      </c>
      <c r="V52" s="97">
        <f t="shared" si="46"/>
        <v>0</v>
      </c>
      <c r="W52" s="96">
        <f t="shared" si="46"/>
        <v>2</v>
      </c>
      <c r="X52" s="97">
        <f t="shared" si="46"/>
        <v>0</v>
      </c>
      <c r="Y52" s="96">
        <f t="shared" si="46"/>
        <v>0</v>
      </c>
      <c r="Z52" s="97">
        <f t="shared" si="46"/>
        <v>2</v>
      </c>
      <c r="AA52" s="96">
        <f t="shared" si="46"/>
        <v>0</v>
      </c>
      <c r="AB52" s="97">
        <f t="shared" si="46"/>
        <v>2</v>
      </c>
      <c r="AC52" s="96">
        <f t="shared" si="46"/>
        <v>0</v>
      </c>
      <c r="AD52" s="97">
        <f t="shared" si="46"/>
        <v>2</v>
      </c>
      <c r="AE52" s="96">
        <f t="shared" si="46"/>
        <v>2</v>
      </c>
      <c r="AF52" s="97">
        <f t="shared" si="46"/>
        <v>0</v>
      </c>
      <c r="AG52" s="96">
        <f t="shared" si="46"/>
        <v>1</v>
      </c>
      <c r="AH52" s="97">
        <f t="shared" si="46"/>
        <v>1</v>
      </c>
      <c r="AI52" s="96">
        <f t="shared" si="46"/>
        <v>0</v>
      </c>
      <c r="AJ52" s="97">
        <f t="shared" si="46"/>
        <v>2</v>
      </c>
      <c r="AK52" s="96">
        <f t="shared" si="46"/>
        <v>2</v>
      </c>
      <c r="AL52" s="97">
        <f t="shared" si="46"/>
        <v>0</v>
      </c>
      <c r="AM52" s="96">
        <f t="shared" ref="AM52:AX52" si="47">AM10+AM13</f>
        <v>2</v>
      </c>
      <c r="AN52" s="97">
        <f t="shared" si="47"/>
        <v>0</v>
      </c>
      <c r="AO52" s="96">
        <f t="shared" si="47"/>
        <v>1</v>
      </c>
      <c r="AP52" s="97">
        <f t="shared" si="47"/>
        <v>1</v>
      </c>
      <c r="AQ52" s="96">
        <f t="shared" si="47"/>
        <v>1</v>
      </c>
      <c r="AR52" s="97">
        <f t="shared" si="47"/>
        <v>1</v>
      </c>
      <c r="AS52" s="96">
        <f t="shared" si="47"/>
        <v>1</v>
      </c>
      <c r="AT52" s="97">
        <f t="shared" si="47"/>
        <v>1</v>
      </c>
      <c r="AU52" s="96">
        <f t="shared" si="47"/>
        <v>1</v>
      </c>
      <c r="AV52" s="97">
        <f t="shared" si="47"/>
        <v>1</v>
      </c>
      <c r="AW52" s="96">
        <f t="shared" si="47"/>
        <v>0</v>
      </c>
      <c r="AX52" s="97">
        <f t="shared" si="47"/>
        <v>2</v>
      </c>
      <c r="AY52" s="96">
        <f>AY10+AY13</f>
        <v>2</v>
      </c>
      <c r="AZ52" s="97">
        <f>AZ10+AZ13</f>
        <v>0</v>
      </c>
      <c r="BA52" s="96">
        <f t="shared" ref="BA52:DP52" si="48">BA10+BA13</f>
        <v>0</v>
      </c>
      <c r="BB52" s="97">
        <f t="shared" si="48"/>
        <v>2</v>
      </c>
      <c r="BC52" s="96">
        <f t="shared" si="48"/>
        <v>2</v>
      </c>
      <c r="BD52" s="97">
        <f t="shared" si="48"/>
        <v>0</v>
      </c>
      <c r="BE52" s="96">
        <f t="shared" si="48"/>
        <v>1</v>
      </c>
      <c r="BF52" s="97">
        <f t="shared" si="48"/>
        <v>1</v>
      </c>
      <c r="BG52" s="96">
        <f t="shared" si="48"/>
        <v>2</v>
      </c>
      <c r="BH52" s="97">
        <f t="shared" si="48"/>
        <v>0</v>
      </c>
      <c r="BI52" s="96">
        <f t="shared" si="48"/>
        <v>0</v>
      </c>
      <c r="BJ52" s="97">
        <f t="shared" si="48"/>
        <v>2</v>
      </c>
      <c r="BK52" s="96">
        <f t="shared" si="48"/>
        <v>2</v>
      </c>
      <c r="BL52" s="97">
        <f t="shared" si="48"/>
        <v>0</v>
      </c>
      <c r="BM52" s="96">
        <f t="shared" si="48"/>
        <v>0</v>
      </c>
      <c r="BN52" s="97">
        <f t="shared" si="48"/>
        <v>2</v>
      </c>
      <c r="BO52" s="96">
        <f t="shared" si="48"/>
        <v>1</v>
      </c>
      <c r="BP52" s="97">
        <f t="shared" si="48"/>
        <v>1</v>
      </c>
      <c r="BQ52" s="96">
        <f t="shared" si="48"/>
        <v>0</v>
      </c>
      <c r="BR52" s="97">
        <f t="shared" si="48"/>
        <v>2</v>
      </c>
      <c r="BS52" s="96">
        <f t="shared" si="48"/>
        <v>2</v>
      </c>
      <c r="BT52" s="97">
        <f t="shared" si="48"/>
        <v>0</v>
      </c>
      <c r="BU52" s="96">
        <f t="shared" si="48"/>
        <v>0</v>
      </c>
      <c r="BV52" s="97">
        <f t="shared" si="48"/>
        <v>2</v>
      </c>
      <c r="BW52" s="96">
        <f t="shared" si="48"/>
        <v>0</v>
      </c>
      <c r="BX52" s="97">
        <f t="shared" si="48"/>
        <v>2</v>
      </c>
      <c r="BY52" s="96">
        <f t="shared" si="48"/>
        <v>0</v>
      </c>
      <c r="BZ52" s="97">
        <f t="shared" si="48"/>
        <v>2</v>
      </c>
      <c r="CA52" s="96">
        <f t="shared" si="48"/>
        <v>0</v>
      </c>
      <c r="CB52" s="97">
        <f t="shared" si="48"/>
        <v>2</v>
      </c>
      <c r="CC52" s="96">
        <f t="shared" ref="CC52:CT52" si="49">CC10+CC13</f>
        <v>2</v>
      </c>
      <c r="CD52" s="97">
        <f t="shared" si="49"/>
        <v>0</v>
      </c>
      <c r="CE52" s="96">
        <f t="shared" si="49"/>
        <v>0</v>
      </c>
      <c r="CF52" s="97">
        <f t="shared" si="49"/>
        <v>0</v>
      </c>
      <c r="CG52" s="96">
        <f t="shared" si="49"/>
        <v>0</v>
      </c>
      <c r="CH52" s="97">
        <f t="shared" si="49"/>
        <v>0</v>
      </c>
      <c r="CI52" s="96">
        <f t="shared" si="49"/>
        <v>0</v>
      </c>
      <c r="CJ52" s="97">
        <f t="shared" si="49"/>
        <v>0</v>
      </c>
      <c r="CK52" s="96">
        <f t="shared" si="49"/>
        <v>0</v>
      </c>
      <c r="CL52" s="97">
        <f t="shared" si="49"/>
        <v>0</v>
      </c>
      <c r="CM52" s="96">
        <f t="shared" si="49"/>
        <v>0</v>
      </c>
      <c r="CN52" s="97">
        <f t="shared" si="49"/>
        <v>0</v>
      </c>
      <c r="CO52" s="96">
        <f t="shared" si="49"/>
        <v>0</v>
      </c>
      <c r="CP52" s="97">
        <f t="shared" si="49"/>
        <v>0</v>
      </c>
      <c r="CQ52" s="96">
        <f t="shared" si="49"/>
        <v>0</v>
      </c>
      <c r="CR52" s="97">
        <f t="shared" si="49"/>
        <v>0</v>
      </c>
      <c r="CS52" s="96">
        <f t="shared" si="49"/>
        <v>0</v>
      </c>
      <c r="CT52" s="97">
        <f t="shared" si="49"/>
        <v>0</v>
      </c>
      <c r="CU52" s="96">
        <f t="shared" si="48"/>
        <v>0</v>
      </c>
      <c r="CV52" s="97">
        <f t="shared" si="48"/>
        <v>0</v>
      </c>
      <c r="CW52" s="96">
        <f t="shared" si="48"/>
        <v>0</v>
      </c>
      <c r="CX52" s="97">
        <f t="shared" si="48"/>
        <v>0</v>
      </c>
      <c r="CY52" s="96">
        <f t="shared" si="48"/>
        <v>0</v>
      </c>
      <c r="CZ52" s="97">
        <f t="shared" si="48"/>
        <v>0</v>
      </c>
      <c r="DA52" s="96">
        <f t="shared" si="48"/>
        <v>0</v>
      </c>
      <c r="DB52" s="97">
        <f t="shared" si="48"/>
        <v>0</v>
      </c>
      <c r="DC52" s="96">
        <f t="shared" si="48"/>
        <v>0</v>
      </c>
      <c r="DD52" s="97">
        <f t="shared" si="48"/>
        <v>0</v>
      </c>
      <c r="DE52" s="96">
        <f t="shared" si="48"/>
        <v>0</v>
      </c>
      <c r="DF52" s="97">
        <f t="shared" si="48"/>
        <v>0</v>
      </c>
      <c r="DG52" s="96">
        <f t="shared" ref="DG52:DL52" si="50">DG10+DG13</f>
        <v>0</v>
      </c>
      <c r="DH52" s="97">
        <f t="shared" si="50"/>
        <v>0</v>
      </c>
      <c r="DI52" s="96">
        <f t="shared" si="50"/>
        <v>0</v>
      </c>
      <c r="DJ52" s="97">
        <f t="shared" si="50"/>
        <v>0</v>
      </c>
      <c r="DK52" s="96">
        <f t="shared" si="50"/>
        <v>0</v>
      </c>
      <c r="DL52" s="97">
        <f t="shared" si="50"/>
        <v>0</v>
      </c>
      <c r="DM52" s="96">
        <f t="shared" si="48"/>
        <v>0</v>
      </c>
      <c r="DN52" s="97">
        <f t="shared" si="48"/>
        <v>0</v>
      </c>
      <c r="DO52" s="96">
        <f t="shared" si="48"/>
        <v>0</v>
      </c>
      <c r="DP52" s="97">
        <f t="shared" si="48"/>
        <v>0</v>
      </c>
      <c r="DQ52" s="96">
        <f>DQ10+DQ13</f>
        <v>0</v>
      </c>
      <c r="DR52" s="97">
        <f>DR10+DR13</f>
        <v>0</v>
      </c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</row>
    <row r="53" spans="1:140">
      <c r="A53" s="158" t="s">
        <v>88</v>
      </c>
      <c r="B53" s="159"/>
      <c r="C53" s="98">
        <f t="shared" ref="C53:AL53" si="51">C18+C23</f>
        <v>2</v>
      </c>
      <c r="D53" s="99">
        <f t="shared" si="51"/>
        <v>0</v>
      </c>
      <c r="E53" s="98">
        <f t="shared" si="51"/>
        <v>2</v>
      </c>
      <c r="F53" s="99">
        <f t="shared" si="51"/>
        <v>0</v>
      </c>
      <c r="G53" s="98">
        <f t="shared" si="51"/>
        <v>2</v>
      </c>
      <c r="H53" s="99">
        <f t="shared" si="51"/>
        <v>0</v>
      </c>
      <c r="I53" s="98">
        <f t="shared" si="51"/>
        <v>2</v>
      </c>
      <c r="J53" s="99">
        <f t="shared" si="51"/>
        <v>0</v>
      </c>
      <c r="K53" s="98">
        <f t="shared" si="51"/>
        <v>2</v>
      </c>
      <c r="L53" s="99">
        <f t="shared" si="51"/>
        <v>0</v>
      </c>
      <c r="M53" s="98">
        <f t="shared" si="51"/>
        <v>1</v>
      </c>
      <c r="N53" s="99">
        <f t="shared" si="51"/>
        <v>1</v>
      </c>
      <c r="O53" s="98">
        <f t="shared" si="51"/>
        <v>2</v>
      </c>
      <c r="P53" s="99">
        <f t="shared" si="51"/>
        <v>0</v>
      </c>
      <c r="Q53" s="98">
        <f t="shared" si="51"/>
        <v>1</v>
      </c>
      <c r="R53" s="99">
        <f t="shared" si="51"/>
        <v>1</v>
      </c>
      <c r="S53" s="98">
        <f t="shared" si="51"/>
        <v>2</v>
      </c>
      <c r="T53" s="99">
        <f t="shared" si="51"/>
        <v>0</v>
      </c>
      <c r="U53" s="98">
        <f t="shared" si="51"/>
        <v>1</v>
      </c>
      <c r="V53" s="99">
        <f t="shared" si="51"/>
        <v>1</v>
      </c>
      <c r="W53" s="98">
        <f t="shared" si="51"/>
        <v>1</v>
      </c>
      <c r="X53" s="99">
        <f t="shared" si="51"/>
        <v>1</v>
      </c>
      <c r="Y53" s="98">
        <f t="shared" si="51"/>
        <v>0</v>
      </c>
      <c r="Z53" s="99">
        <f t="shared" si="51"/>
        <v>2</v>
      </c>
      <c r="AA53" s="98">
        <f t="shared" si="51"/>
        <v>2</v>
      </c>
      <c r="AB53" s="99">
        <f t="shared" si="51"/>
        <v>0</v>
      </c>
      <c r="AC53" s="98">
        <f t="shared" si="51"/>
        <v>2</v>
      </c>
      <c r="AD53" s="99">
        <f t="shared" si="51"/>
        <v>0</v>
      </c>
      <c r="AE53" s="98">
        <f t="shared" si="51"/>
        <v>2</v>
      </c>
      <c r="AF53" s="99">
        <f t="shared" si="51"/>
        <v>0</v>
      </c>
      <c r="AG53" s="98">
        <f t="shared" si="51"/>
        <v>0</v>
      </c>
      <c r="AH53" s="99">
        <f t="shared" si="51"/>
        <v>2</v>
      </c>
      <c r="AI53" s="98">
        <f t="shared" si="51"/>
        <v>1</v>
      </c>
      <c r="AJ53" s="99">
        <f t="shared" si="51"/>
        <v>1</v>
      </c>
      <c r="AK53" s="98">
        <f t="shared" si="51"/>
        <v>2</v>
      </c>
      <c r="AL53" s="99">
        <f t="shared" si="51"/>
        <v>0</v>
      </c>
      <c r="AM53" s="98">
        <f t="shared" ref="AM53:AX53" si="52">AM18+AM23</f>
        <v>1</v>
      </c>
      <c r="AN53" s="99">
        <f t="shared" si="52"/>
        <v>1</v>
      </c>
      <c r="AO53" s="98">
        <f t="shared" si="52"/>
        <v>2</v>
      </c>
      <c r="AP53" s="99">
        <f t="shared" si="52"/>
        <v>0</v>
      </c>
      <c r="AQ53" s="98">
        <f t="shared" si="52"/>
        <v>2</v>
      </c>
      <c r="AR53" s="99">
        <f t="shared" si="52"/>
        <v>0</v>
      </c>
      <c r="AS53" s="98">
        <f t="shared" si="52"/>
        <v>2</v>
      </c>
      <c r="AT53" s="99">
        <f t="shared" si="52"/>
        <v>0</v>
      </c>
      <c r="AU53" s="98">
        <f t="shared" si="52"/>
        <v>2</v>
      </c>
      <c r="AV53" s="99">
        <f t="shared" si="52"/>
        <v>0</v>
      </c>
      <c r="AW53" s="98">
        <f t="shared" si="52"/>
        <v>0</v>
      </c>
      <c r="AX53" s="99">
        <f t="shared" si="52"/>
        <v>2</v>
      </c>
      <c r="AY53" s="98">
        <f>AY18+AY23</f>
        <v>2</v>
      </c>
      <c r="AZ53" s="99">
        <f>AZ18+AZ23</f>
        <v>0</v>
      </c>
      <c r="BA53" s="98">
        <f t="shared" ref="BA53:DP53" si="53">BA18+BA23</f>
        <v>2</v>
      </c>
      <c r="BB53" s="99">
        <f t="shared" si="53"/>
        <v>0</v>
      </c>
      <c r="BC53" s="98">
        <f t="shared" si="53"/>
        <v>2</v>
      </c>
      <c r="BD53" s="99">
        <f t="shared" si="53"/>
        <v>0</v>
      </c>
      <c r="BE53" s="98">
        <f t="shared" si="53"/>
        <v>0</v>
      </c>
      <c r="BF53" s="99">
        <f t="shared" si="53"/>
        <v>2</v>
      </c>
      <c r="BG53" s="98">
        <f t="shared" si="53"/>
        <v>2</v>
      </c>
      <c r="BH53" s="99">
        <f t="shared" si="53"/>
        <v>0</v>
      </c>
      <c r="BI53" s="98">
        <f t="shared" si="53"/>
        <v>1</v>
      </c>
      <c r="BJ53" s="99">
        <f t="shared" si="53"/>
        <v>1</v>
      </c>
      <c r="BK53" s="98">
        <f t="shared" si="53"/>
        <v>1</v>
      </c>
      <c r="BL53" s="99">
        <f t="shared" si="53"/>
        <v>1</v>
      </c>
      <c r="BM53" s="98">
        <f t="shared" si="53"/>
        <v>2</v>
      </c>
      <c r="BN53" s="99">
        <f t="shared" si="53"/>
        <v>0</v>
      </c>
      <c r="BO53" s="98">
        <f t="shared" si="53"/>
        <v>1</v>
      </c>
      <c r="BP53" s="99">
        <f t="shared" si="53"/>
        <v>1</v>
      </c>
      <c r="BQ53" s="98">
        <f t="shared" si="53"/>
        <v>1</v>
      </c>
      <c r="BR53" s="99">
        <f t="shared" si="53"/>
        <v>1</v>
      </c>
      <c r="BS53" s="98">
        <f t="shared" si="53"/>
        <v>1</v>
      </c>
      <c r="BT53" s="99">
        <f t="shared" si="53"/>
        <v>1</v>
      </c>
      <c r="BU53" s="98">
        <f t="shared" si="53"/>
        <v>0</v>
      </c>
      <c r="BV53" s="99">
        <f t="shared" si="53"/>
        <v>2</v>
      </c>
      <c r="BW53" s="98">
        <f t="shared" si="53"/>
        <v>1</v>
      </c>
      <c r="BX53" s="99">
        <f t="shared" si="53"/>
        <v>1</v>
      </c>
      <c r="BY53" s="98">
        <f t="shared" si="53"/>
        <v>2</v>
      </c>
      <c r="BZ53" s="99">
        <f t="shared" si="53"/>
        <v>0</v>
      </c>
      <c r="CA53" s="98">
        <f t="shared" si="53"/>
        <v>0</v>
      </c>
      <c r="CB53" s="99">
        <f t="shared" si="53"/>
        <v>2</v>
      </c>
      <c r="CC53" s="98">
        <f t="shared" ref="CC53:CT53" si="54">CC18+CC23</f>
        <v>1</v>
      </c>
      <c r="CD53" s="99">
        <f t="shared" si="54"/>
        <v>1</v>
      </c>
      <c r="CE53" s="98">
        <f t="shared" si="54"/>
        <v>0</v>
      </c>
      <c r="CF53" s="99">
        <f t="shared" si="54"/>
        <v>0</v>
      </c>
      <c r="CG53" s="98">
        <f t="shared" si="54"/>
        <v>0</v>
      </c>
      <c r="CH53" s="99">
        <f t="shared" si="54"/>
        <v>0</v>
      </c>
      <c r="CI53" s="98">
        <f t="shared" si="54"/>
        <v>0</v>
      </c>
      <c r="CJ53" s="99">
        <f t="shared" si="54"/>
        <v>0</v>
      </c>
      <c r="CK53" s="98">
        <f t="shared" si="54"/>
        <v>0</v>
      </c>
      <c r="CL53" s="99">
        <f t="shared" si="54"/>
        <v>0</v>
      </c>
      <c r="CM53" s="98">
        <f t="shared" si="54"/>
        <v>0</v>
      </c>
      <c r="CN53" s="99">
        <f t="shared" si="54"/>
        <v>0</v>
      </c>
      <c r="CO53" s="98">
        <f t="shared" si="54"/>
        <v>0</v>
      </c>
      <c r="CP53" s="99">
        <f t="shared" si="54"/>
        <v>0</v>
      </c>
      <c r="CQ53" s="98">
        <f t="shared" si="54"/>
        <v>0</v>
      </c>
      <c r="CR53" s="99">
        <f t="shared" si="54"/>
        <v>0</v>
      </c>
      <c r="CS53" s="98">
        <f t="shared" si="54"/>
        <v>0</v>
      </c>
      <c r="CT53" s="99">
        <f t="shared" si="54"/>
        <v>0</v>
      </c>
      <c r="CU53" s="98">
        <f t="shared" si="53"/>
        <v>0</v>
      </c>
      <c r="CV53" s="99">
        <f t="shared" si="53"/>
        <v>0</v>
      </c>
      <c r="CW53" s="98">
        <f t="shared" si="53"/>
        <v>0</v>
      </c>
      <c r="CX53" s="99">
        <f t="shared" si="53"/>
        <v>0</v>
      </c>
      <c r="CY53" s="98">
        <f t="shared" si="53"/>
        <v>0</v>
      </c>
      <c r="CZ53" s="99">
        <f t="shared" si="53"/>
        <v>0</v>
      </c>
      <c r="DA53" s="98">
        <f t="shared" si="53"/>
        <v>0</v>
      </c>
      <c r="DB53" s="99">
        <f t="shared" si="53"/>
        <v>0</v>
      </c>
      <c r="DC53" s="98">
        <f t="shared" si="53"/>
        <v>0</v>
      </c>
      <c r="DD53" s="99">
        <f t="shared" si="53"/>
        <v>0</v>
      </c>
      <c r="DE53" s="98">
        <f t="shared" si="53"/>
        <v>0</v>
      </c>
      <c r="DF53" s="99">
        <f t="shared" si="53"/>
        <v>0</v>
      </c>
      <c r="DG53" s="98">
        <f t="shared" ref="DG53:DL53" si="55">DG18+DG23</f>
        <v>0</v>
      </c>
      <c r="DH53" s="99">
        <f t="shared" si="55"/>
        <v>0</v>
      </c>
      <c r="DI53" s="98">
        <f t="shared" si="55"/>
        <v>0</v>
      </c>
      <c r="DJ53" s="99">
        <f t="shared" si="55"/>
        <v>0</v>
      </c>
      <c r="DK53" s="98">
        <f t="shared" si="55"/>
        <v>0</v>
      </c>
      <c r="DL53" s="99">
        <f t="shared" si="55"/>
        <v>0</v>
      </c>
      <c r="DM53" s="98">
        <f t="shared" si="53"/>
        <v>0</v>
      </c>
      <c r="DN53" s="99">
        <f t="shared" si="53"/>
        <v>0</v>
      </c>
      <c r="DO53" s="98">
        <f t="shared" si="53"/>
        <v>0</v>
      </c>
      <c r="DP53" s="99">
        <f t="shared" si="53"/>
        <v>0</v>
      </c>
      <c r="DQ53" s="98">
        <f>DQ18+DQ23</f>
        <v>0</v>
      </c>
      <c r="DR53" s="99">
        <f>DR18+DR23</f>
        <v>0</v>
      </c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</row>
    <row r="54" spans="1:140">
      <c r="A54" s="155" t="s">
        <v>89</v>
      </c>
      <c r="B54" s="156"/>
      <c r="C54" s="96">
        <f t="shared" ref="C54:AL54" si="56">C36+C37</f>
        <v>1</v>
      </c>
      <c r="D54" s="97">
        <f t="shared" si="56"/>
        <v>0</v>
      </c>
      <c r="E54" s="96">
        <f t="shared" si="56"/>
        <v>2</v>
      </c>
      <c r="F54" s="97">
        <f t="shared" si="56"/>
        <v>0</v>
      </c>
      <c r="G54" s="96">
        <f t="shared" si="56"/>
        <v>2</v>
      </c>
      <c r="H54" s="97">
        <f t="shared" si="56"/>
        <v>0</v>
      </c>
      <c r="I54" s="96">
        <f t="shared" si="56"/>
        <v>2</v>
      </c>
      <c r="J54" s="97">
        <f t="shared" si="56"/>
        <v>0</v>
      </c>
      <c r="K54" s="96">
        <f t="shared" si="56"/>
        <v>2</v>
      </c>
      <c r="L54" s="97">
        <f t="shared" si="56"/>
        <v>0</v>
      </c>
      <c r="M54" s="96">
        <f t="shared" si="56"/>
        <v>2</v>
      </c>
      <c r="N54" s="97">
        <f t="shared" si="56"/>
        <v>0</v>
      </c>
      <c r="O54" s="96">
        <f t="shared" si="56"/>
        <v>2</v>
      </c>
      <c r="P54" s="97">
        <f t="shared" si="56"/>
        <v>0</v>
      </c>
      <c r="Q54" s="96">
        <f t="shared" si="56"/>
        <v>2</v>
      </c>
      <c r="R54" s="97">
        <f t="shared" si="56"/>
        <v>0</v>
      </c>
      <c r="S54" s="96">
        <f t="shared" si="56"/>
        <v>2</v>
      </c>
      <c r="T54" s="97">
        <f t="shared" si="56"/>
        <v>0</v>
      </c>
      <c r="U54" s="96">
        <f t="shared" si="56"/>
        <v>2</v>
      </c>
      <c r="V54" s="97">
        <f t="shared" si="56"/>
        <v>0</v>
      </c>
      <c r="W54" s="96">
        <f t="shared" si="56"/>
        <v>2</v>
      </c>
      <c r="X54" s="97">
        <f t="shared" si="56"/>
        <v>0</v>
      </c>
      <c r="Y54" s="96">
        <f t="shared" si="56"/>
        <v>2</v>
      </c>
      <c r="Z54" s="97">
        <f t="shared" si="56"/>
        <v>0</v>
      </c>
      <c r="AA54" s="96">
        <f t="shared" si="56"/>
        <v>2</v>
      </c>
      <c r="AB54" s="97">
        <f t="shared" si="56"/>
        <v>0</v>
      </c>
      <c r="AC54" s="96">
        <f t="shared" si="56"/>
        <v>2</v>
      </c>
      <c r="AD54" s="97">
        <f t="shared" si="56"/>
        <v>0</v>
      </c>
      <c r="AE54" s="96">
        <f t="shared" si="56"/>
        <v>2</v>
      </c>
      <c r="AF54" s="97">
        <f t="shared" si="56"/>
        <v>0</v>
      </c>
      <c r="AG54" s="96">
        <f t="shared" si="56"/>
        <v>1</v>
      </c>
      <c r="AH54" s="97">
        <f t="shared" si="56"/>
        <v>1</v>
      </c>
      <c r="AI54" s="96">
        <f t="shared" si="56"/>
        <v>1</v>
      </c>
      <c r="AJ54" s="97">
        <f t="shared" si="56"/>
        <v>1</v>
      </c>
      <c r="AK54" s="96">
        <f t="shared" si="56"/>
        <v>2</v>
      </c>
      <c r="AL54" s="97">
        <f t="shared" si="56"/>
        <v>0</v>
      </c>
      <c r="AM54" s="96">
        <f t="shared" ref="AM54:AX54" si="57">AM36+AM37</f>
        <v>2</v>
      </c>
      <c r="AN54" s="97">
        <f t="shared" si="57"/>
        <v>0</v>
      </c>
      <c r="AO54" s="96">
        <f t="shared" si="57"/>
        <v>1</v>
      </c>
      <c r="AP54" s="97">
        <f t="shared" si="57"/>
        <v>1</v>
      </c>
      <c r="AQ54" s="96">
        <f t="shared" si="57"/>
        <v>2</v>
      </c>
      <c r="AR54" s="97">
        <f t="shared" si="57"/>
        <v>0</v>
      </c>
      <c r="AS54" s="96">
        <f t="shared" si="57"/>
        <v>2</v>
      </c>
      <c r="AT54" s="97">
        <f t="shared" si="57"/>
        <v>0</v>
      </c>
      <c r="AU54" s="96">
        <f t="shared" si="57"/>
        <v>2</v>
      </c>
      <c r="AV54" s="97">
        <f t="shared" si="57"/>
        <v>0</v>
      </c>
      <c r="AW54" s="96">
        <f t="shared" si="57"/>
        <v>2</v>
      </c>
      <c r="AX54" s="97">
        <f t="shared" si="57"/>
        <v>0</v>
      </c>
      <c r="AY54" s="96">
        <f>AY36+AY37</f>
        <v>2</v>
      </c>
      <c r="AZ54" s="97">
        <f>AZ36+AZ37</f>
        <v>0</v>
      </c>
      <c r="BA54" s="96">
        <f t="shared" ref="BA54:DP54" si="58">BA36+BA37</f>
        <v>1</v>
      </c>
      <c r="BB54" s="97">
        <f t="shared" si="58"/>
        <v>1</v>
      </c>
      <c r="BC54" s="96">
        <f t="shared" si="58"/>
        <v>2</v>
      </c>
      <c r="BD54" s="97">
        <f t="shared" si="58"/>
        <v>0</v>
      </c>
      <c r="BE54" s="96">
        <f t="shared" si="58"/>
        <v>2</v>
      </c>
      <c r="BF54" s="97">
        <f t="shared" si="58"/>
        <v>0</v>
      </c>
      <c r="BG54" s="96">
        <f t="shared" si="58"/>
        <v>1</v>
      </c>
      <c r="BH54" s="97">
        <f t="shared" si="58"/>
        <v>1</v>
      </c>
      <c r="BI54" s="96">
        <f t="shared" si="58"/>
        <v>2</v>
      </c>
      <c r="BJ54" s="97">
        <f t="shared" si="58"/>
        <v>0</v>
      </c>
      <c r="BK54" s="96">
        <f t="shared" si="58"/>
        <v>2</v>
      </c>
      <c r="BL54" s="97">
        <f t="shared" si="58"/>
        <v>0</v>
      </c>
      <c r="BM54" s="96">
        <f t="shared" si="58"/>
        <v>1</v>
      </c>
      <c r="BN54" s="97">
        <f t="shared" si="58"/>
        <v>1</v>
      </c>
      <c r="BO54" s="96">
        <f t="shared" si="58"/>
        <v>1</v>
      </c>
      <c r="BP54" s="97">
        <f t="shared" si="58"/>
        <v>1</v>
      </c>
      <c r="BQ54" s="96">
        <f t="shared" si="58"/>
        <v>1</v>
      </c>
      <c r="BR54" s="97">
        <f t="shared" si="58"/>
        <v>1</v>
      </c>
      <c r="BS54" s="96">
        <f t="shared" si="58"/>
        <v>2</v>
      </c>
      <c r="BT54" s="97">
        <f t="shared" si="58"/>
        <v>0</v>
      </c>
      <c r="BU54" s="96">
        <f t="shared" si="58"/>
        <v>2</v>
      </c>
      <c r="BV54" s="97">
        <f t="shared" si="58"/>
        <v>0</v>
      </c>
      <c r="BW54" s="96">
        <f t="shared" si="58"/>
        <v>2</v>
      </c>
      <c r="BX54" s="97">
        <f t="shared" si="58"/>
        <v>0</v>
      </c>
      <c r="BY54" s="96">
        <f t="shared" si="58"/>
        <v>1</v>
      </c>
      <c r="BZ54" s="97">
        <f t="shared" si="58"/>
        <v>1</v>
      </c>
      <c r="CA54" s="96">
        <f t="shared" si="58"/>
        <v>2</v>
      </c>
      <c r="CB54" s="97">
        <f t="shared" si="58"/>
        <v>0</v>
      </c>
      <c r="CC54" s="96">
        <f t="shared" ref="CC54:CT54" si="59">CC36+CC37</f>
        <v>2</v>
      </c>
      <c r="CD54" s="97">
        <f t="shared" si="59"/>
        <v>0</v>
      </c>
      <c r="CE54" s="96">
        <f t="shared" si="59"/>
        <v>0</v>
      </c>
      <c r="CF54" s="97">
        <f t="shared" si="59"/>
        <v>0</v>
      </c>
      <c r="CG54" s="96">
        <f t="shared" si="59"/>
        <v>0</v>
      </c>
      <c r="CH54" s="97">
        <f t="shared" si="59"/>
        <v>0</v>
      </c>
      <c r="CI54" s="96">
        <f t="shared" si="59"/>
        <v>0</v>
      </c>
      <c r="CJ54" s="97">
        <f t="shared" si="59"/>
        <v>0</v>
      </c>
      <c r="CK54" s="96">
        <f t="shared" si="59"/>
        <v>0</v>
      </c>
      <c r="CL54" s="97">
        <f t="shared" si="59"/>
        <v>0</v>
      </c>
      <c r="CM54" s="96">
        <f t="shared" si="59"/>
        <v>0</v>
      </c>
      <c r="CN54" s="97">
        <f t="shared" si="59"/>
        <v>0</v>
      </c>
      <c r="CO54" s="96">
        <f t="shared" si="59"/>
        <v>0</v>
      </c>
      <c r="CP54" s="97">
        <f t="shared" si="59"/>
        <v>0</v>
      </c>
      <c r="CQ54" s="96">
        <f t="shared" si="59"/>
        <v>0</v>
      </c>
      <c r="CR54" s="97">
        <f t="shared" si="59"/>
        <v>0</v>
      </c>
      <c r="CS54" s="96">
        <f t="shared" si="59"/>
        <v>0</v>
      </c>
      <c r="CT54" s="97">
        <f t="shared" si="59"/>
        <v>0</v>
      </c>
      <c r="CU54" s="96">
        <f t="shared" si="58"/>
        <v>0</v>
      </c>
      <c r="CV54" s="97">
        <f t="shared" si="58"/>
        <v>0</v>
      </c>
      <c r="CW54" s="96">
        <f t="shared" si="58"/>
        <v>0</v>
      </c>
      <c r="CX54" s="97">
        <f t="shared" si="58"/>
        <v>0</v>
      </c>
      <c r="CY54" s="96">
        <f t="shared" si="58"/>
        <v>0</v>
      </c>
      <c r="CZ54" s="97">
        <f t="shared" si="58"/>
        <v>0</v>
      </c>
      <c r="DA54" s="96">
        <f t="shared" si="58"/>
        <v>0</v>
      </c>
      <c r="DB54" s="97">
        <f t="shared" si="58"/>
        <v>0</v>
      </c>
      <c r="DC54" s="96">
        <f t="shared" si="58"/>
        <v>0</v>
      </c>
      <c r="DD54" s="97">
        <f t="shared" si="58"/>
        <v>0</v>
      </c>
      <c r="DE54" s="96">
        <f t="shared" si="58"/>
        <v>0</v>
      </c>
      <c r="DF54" s="97">
        <f t="shared" si="58"/>
        <v>0</v>
      </c>
      <c r="DG54" s="96">
        <f t="shared" ref="DG54:DL54" si="60">DG36+DG37</f>
        <v>0</v>
      </c>
      <c r="DH54" s="97">
        <f t="shared" si="60"/>
        <v>0</v>
      </c>
      <c r="DI54" s="96">
        <f t="shared" si="60"/>
        <v>0</v>
      </c>
      <c r="DJ54" s="97">
        <f t="shared" si="60"/>
        <v>0</v>
      </c>
      <c r="DK54" s="96">
        <f t="shared" si="60"/>
        <v>0</v>
      </c>
      <c r="DL54" s="97">
        <f t="shared" si="60"/>
        <v>0</v>
      </c>
      <c r="DM54" s="96">
        <f t="shared" si="58"/>
        <v>0</v>
      </c>
      <c r="DN54" s="97">
        <f t="shared" si="58"/>
        <v>0</v>
      </c>
      <c r="DO54" s="96">
        <f t="shared" si="58"/>
        <v>0</v>
      </c>
      <c r="DP54" s="97">
        <f t="shared" si="58"/>
        <v>0</v>
      </c>
      <c r="DQ54" s="96">
        <f>DQ36+DQ37</f>
        <v>0</v>
      </c>
      <c r="DR54" s="97">
        <f>DR36+DR37</f>
        <v>0</v>
      </c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</row>
    <row r="55" spans="1:140">
      <c r="A55" s="185" t="s">
        <v>90</v>
      </c>
      <c r="B55" s="186"/>
      <c r="C55" s="98">
        <f t="shared" ref="C55:AL55" si="61">C29+C30</f>
        <v>2</v>
      </c>
      <c r="D55" s="99">
        <f t="shared" si="61"/>
        <v>0</v>
      </c>
      <c r="E55" s="98">
        <f t="shared" si="61"/>
        <v>2</v>
      </c>
      <c r="F55" s="99">
        <f t="shared" si="61"/>
        <v>0</v>
      </c>
      <c r="G55" s="98">
        <f t="shared" si="61"/>
        <v>1</v>
      </c>
      <c r="H55" s="99">
        <f t="shared" si="61"/>
        <v>1</v>
      </c>
      <c r="I55" s="98">
        <f t="shared" si="61"/>
        <v>1</v>
      </c>
      <c r="J55" s="99">
        <f t="shared" si="61"/>
        <v>1</v>
      </c>
      <c r="K55" s="98">
        <f t="shared" si="61"/>
        <v>0</v>
      </c>
      <c r="L55" s="99">
        <f t="shared" si="61"/>
        <v>2</v>
      </c>
      <c r="M55" s="98">
        <f t="shared" si="61"/>
        <v>1</v>
      </c>
      <c r="N55" s="99">
        <f t="shared" si="61"/>
        <v>1</v>
      </c>
      <c r="O55" s="98">
        <f t="shared" si="61"/>
        <v>1</v>
      </c>
      <c r="P55" s="99">
        <f t="shared" si="61"/>
        <v>1</v>
      </c>
      <c r="Q55" s="98">
        <f t="shared" si="61"/>
        <v>1</v>
      </c>
      <c r="R55" s="99">
        <f t="shared" si="61"/>
        <v>1</v>
      </c>
      <c r="S55" s="98">
        <f t="shared" si="61"/>
        <v>2</v>
      </c>
      <c r="T55" s="99">
        <f t="shared" si="61"/>
        <v>0</v>
      </c>
      <c r="U55" s="98">
        <f t="shared" si="61"/>
        <v>1</v>
      </c>
      <c r="V55" s="99">
        <f t="shared" si="61"/>
        <v>1</v>
      </c>
      <c r="W55" s="98">
        <f t="shared" si="61"/>
        <v>2</v>
      </c>
      <c r="X55" s="99">
        <f t="shared" si="61"/>
        <v>0</v>
      </c>
      <c r="Y55" s="98">
        <f t="shared" si="61"/>
        <v>0</v>
      </c>
      <c r="Z55" s="99">
        <f t="shared" si="61"/>
        <v>2</v>
      </c>
      <c r="AA55" s="98">
        <f t="shared" si="61"/>
        <v>2</v>
      </c>
      <c r="AB55" s="99">
        <f t="shared" si="61"/>
        <v>0</v>
      </c>
      <c r="AC55" s="98">
        <f t="shared" si="61"/>
        <v>1</v>
      </c>
      <c r="AD55" s="99">
        <f t="shared" si="61"/>
        <v>1</v>
      </c>
      <c r="AE55" s="98">
        <f t="shared" si="61"/>
        <v>2</v>
      </c>
      <c r="AF55" s="99">
        <f t="shared" si="61"/>
        <v>0</v>
      </c>
      <c r="AG55" s="98">
        <f t="shared" si="61"/>
        <v>1</v>
      </c>
      <c r="AH55" s="99">
        <f t="shared" si="61"/>
        <v>1</v>
      </c>
      <c r="AI55" s="98">
        <f t="shared" si="61"/>
        <v>0</v>
      </c>
      <c r="AJ55" s="99">
        <f t="shared" si="61"/>
        <v>2</v>
      </c>
      <c r="AK55" s="98">
        <f t="shared" si="61"/>
        <v>1</v>
      </c>
      <c r="AL55" s="99">
        <f t="shared" si="61"/>
        <v>1</v>
      </c>
      <c r="AM55" s="98">
        <f t="shared" ref="AM55:AX55" si="62">AM29+AM30</f>
        <v>1</v>
      </c>
      <c r="AN55" s="99">
        <f t="shared" si="62"/>
        <v>1</v>
      </c>
      <c r="AO55" s="98">
        <f t="shared" si="62"/>
        <v>0</v>
      </c>
      <c r="AP55" s="99">
        <f t="shared" si="62"/>
        <v>2</v>
      </c>
      <c r="AQ55" s="98">
        <f t="shared" si="62"/>
        <v>2</v>
      </c>
      <c r="AR55" s="99">
        <f t="shared" si="62"/>
        <v>0</v>
      </c>
      <c r="AS55" s="98">
        <f t="shared" si="62"/>
        <v>2</v>
      </c>
      <c r="AT55" s="99">
        <f t="shared" si="62"/>
        <v>0</v>
      </c>
      <c r="AU55" s="98">
        <f t="shared" si="62"/>
        <v>2</v>
      </c>
      <c r="AV55" s="99">
        <f t="shared" si="62"/>
        <v>0</v>
      </c>
      <c r="AW55" s="98">
        <f t="shared" si="62"/>
        <v>0</v>
      </c>
      <c r="AX55" s="99">
        <f t="shared" si="62"/>
        <v>2</v>
      </c>
      <c r="AY55" s="98">
        <f>AY29+AY30</f>
        <v>1</v>
      </c>
      <c r="AZ55" s="99">
        <f>AZ29+AZ30</f>
        <v>1</v>
      </c>
      <c r="BA55" s="98">
        <f t="shared" ref="BA55:DP55" si="63">BA29+BA30</f>
        <v>1</v>
      </c>
      <c r="BB55" s="99">
        <f t="shared" si="63"/>
        <v>1</v>
      </c>
      <c r="BC55" s="98">
        <f t="shared" si="63"/>
        <v>2</v>
      </c>
      <c r="BD55" s="99">
        <f t="shared" si="63"/>
        <v>0</v>
      </c>
      <c r="BE55" s="98">
        <f t="shared" si="63"/>
        <v>0</v>
      </c>
      <c r="BF55" s="99">
        <f t="shared" si="63"/>
        <v>2</v>
      </c>
      <c r="BG55" s="98">
        <f t="shared" si="63"/>
        <v>2</v>
      </c>
      <c r="BH55" s="99">
        <f t="shared" si="63"/>
        <v>0</v>
      </c>
      <c r="BI55" s="98">
        <f t="shared" si="63"/>
        <v>0</v>
      </c>
      <c r="BJ55" s="99">
        <f t="shared" si="63"/>
        <v>2</v>
      </c>
      <c r="BK55" s="98">
        <f t="shared" si="63"/>
        <v>1</v>
      </c>
      <c r="BL55" s="99">
        <f t="shared" si="63"/>
        <v>1</v>
      </c>
      <c r="BM55" s="98">
        <f t="shared" si="63"/>
        <v>1</v>
      </c>
      <c r="BN55" s="99">
        <f t="shared" si="63"/>
        <v>1</v>
      </c>
      <c r="BO55" s="98">
        <f t="shared" si="63"/>
        <v>2</v>
      </c>
      <c r="BP55" s="99">
        <f t="shared" si="63"/>
        <v>0</v>
      </c>
      <c r="BQ55" s="98">
        <f t="shared" si="63"/>
        <v>1</v>
      </c>
      <c r="BR55" s="99">
        <f t="shared" si="63"/>
        <v>1</v>
      </c>
      <c r="BS55" s="98">
        <f t="shared" si="63"/>
        <v>2</v>
      </c>
      <c r="BT55" s="99">
        <f t="shared" si="63"/>
        <v>0</v>
      </c>
      <c r="BU55" s="98">
        <f t="shared" si="63"/>
        <v>1</v>
      </c>
      <c r="BV55" s="99">
        <f t="shared" si="63"/>
        <v>1</v>
      </c>
      <c r="BW55" s="98">
        <f t="shared" si="63"/>
        <v>0</v>
      </c>
      <c r="BX55" s="99">
        <f t="shared" si="63"/>
        <v>2</v>
      </c>
      <c r="BY55" s="98">
        <f t="shared" si="63"/>
        <v>0</v>
      </c>
      <c r="BZ55" s="99">
        <f t="shared" si="63"/>
        <v>2</v>
      </c>
      <c r="CA55" s="98">
        <f t="shared" si="63"/>
        <v>0</v>
      </c>
      <c r="CB55" s="99">
        <f t="shared" si="63"/>
        <v>2</v>
      </c>
      <c r="CC55" s="98">
        <f t="shared" ref="CC55:CT55" si="64">CC29+CC30</f>
        <v>1</v>
      </c>
      <c r="CD55" s="99">
        <f t="shared" si="64"/>
        <v>1</v>
      </c>
      <c r="CE55" s="98">
        <f t="shared" si="64"/>
        <v>0</v>
      </c>
      <c r="CF55" s="99">
        <f t="shared" si="64"/>
        <v>0</v>
      </c>
      <c r="CG55" s="98">
        <f t="shared" si="64"/>
        <v>0</v>
      </c>
      <c r="CH55" s="99">
        <f t="shared" si="64"/>
        <v>0</v>
      </c>
      <c r="CI55" s="98">
        <f t="shared" si="64"/>
        <v>0</v>
      </c>
      <c r="CJ55" s="99">
        <f t="shared" si="64"/>
        <v>0</v>
      </c>
      <c r="CK55" s="98">
        <f t="shared" si="64"/>
        <v>0</v>
      </c>
      <c r="CL55" s="99">
        <f t="shared" si="64"/>
        <v>0</v>
      </c>
      <c r="CM55" s="98">
        <f t="shared" si="64"/>
        <v>0</v>
      </c>
      <c r="CN55" s="99">
        <f t="shared" si="64"/>
        <v>0</v>
      </c>
      <c r="CO55" s="98">
        <f t="shared" si="64"/>
        <v>0</v>
      </c>
      <c r="CP55" s="99">
        <f t="shared" si="64"/>
        <v>0</v>
      </c>
      <c r="CQ55" s="98">
        <f t="shared" si="64"/>
        <v>0</v>
      </c>
      <c r="CR55" s="99">
        <f t="shared" si="64"/>
        <v>0</v>
      </c>
      <c r="CS55" s="98">
        <f t="shared" si="64"/>
        <v>0</v>
      </c>
      <c r="CT55" s="99">
        <f t="shared" si="64"/>
        <v>0</v>
      </c>
      <c r="CU55" s="98">
        <f t="shared" si="63"/>
        <v>0</v>
      </c>
      <c r="CV55" s="99">
        <f t="shared" si="63"/>
        <v>0</v>
      </c>
      <c r="CW55" s="98">
        <f t="shared" si="63"/>
        <v>0</v>
      </c>
      <c r="CX55" s="99">
        <f t="shared" si="63"/>
        <v>0</v>
      </c>
      <c r="CY55" s="98">
        <f t="shared" si="63"/>
        <v>0</v>
      </c>
      <c r="CZ55" s="99">
        <f t="shared" si="63"/>
        <v>0</v>
      </c>
      <c r="DA55" s="98">
        <f t="shared" si="63"/>
        <v>0</v>
      </c>
      <c r="DB55" s="99">
        <f t="shared" si="63"/>
        <v>0</v>
      </c>
      <c r="DC55" s="98">
        <f t="shared" si="63"/>
        <v>0</v>
      </c>
      <c r="DD55" s="99">
        <f t="shared" si="63"/>
        <v>0</v>
      </c>
      <c r="DE55" s="98">
        <f t="shared" si="63"/>
        <v>0</v>
      </c>
      <c r="DF55" s="99">
        <f t="shared" si="63"/>
        <v>0</v>
      </c>
      <c r="DG55" s="98">
        <f t="shared" ref="DG55:DL55" si="65">DG29+DG30</f>
        <v>0</v>
      </c>
      <c r="DH55" s="99">
        <f t="shared" si="65"/>
        <v>0</v>
      </c>
      <c r="DI55" s="98">
        <f t="shared" si="65"/>
        <v>0</v>
      </c>
      <c r="DJ55" s="99">
        <f t="shared" si="65"/>
        <v>0</v>
      </c>
      <c r="DK55" s="98">
        <f t="shared" si="65"/>
        <v>0</v>
      </c>
      <c r="DL55" s="99">
        <f t="shared" si="65"/>
        <v>0</v>
      </c>
      <c r="DM55" s="98">
        <f t="shared" si="63"/>
        <v>0</v>
      </c>
      <c r="DN55" s="99">
        <f t="shared" si="63"/>
        <v>0</v>
      </c>
      <c r="DO55" s="98">
        <f t="shared" si="63"/>
        <v>0</v>
      </c>
      <c r="DP55" s="99">
        <f t="shared" si="63"/>
        <v>0</v>
      </c>
      <c r="DQ55" s="98">
        <f>DQ29+DQ30</f>
        <v>0</v>
      </c>
      <c r="DR55" s="99">
        <f>DR29+DR30</f>
        <v>0</v>
      </c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</row>
    <row r="56" spans="1:140">
      <c r="A56" s="207" t="s">
        <v>91</v>
      </c>
      <c r="B56" s="208"/>
      <c r="C56" s="96">
        <f t="shared" ref="C56:AL56" si="66">C8</f>
        <v>1</v>
      </c>
      <c r="D56" s="97">
        <f t="shared" si="66"/>
        <v>0</v>
      </c>
      <c r="E56" s="96">
        <f t="shared" si="66"/>
        <v>1</v>
      </c>
      <c r="F56" s="97">
        <f t="shared" si="66"/>
        <v>0</v>
      </c>
      <c r="G56" s="96">
        <f t="shared" si="66"/>
        <v>1</v>
      </c>
      <c r="H56" s="97">
        <f t="shared" si="66"/>
        <v>0</v>
      </c>
      <c r="I56" s="96">
        <f t="shared" si="66"/>
        <v>1</v>
      </c>
      <c r="J56" s="97">
        <f t="shared" si="66"/>
        <v>0</v>
      </c>
      <c r="K56" s="96">
        <f t="shared" si="66"/>
        <v>1</v>
      </c>
      <c r="L56" s="97">
        <f t="shared" si="66"/>
        <v>0</v>
      </c>
      <c r="M56" s="96">
        <f t="shared" si="66"/>
        <v>1</v>
      </c>
      <c r="N56" s="97">
        <f t="shared" si="66"/>
        <v>0</v>
      </c>
      <c r="O56" s="96">
        <f t="shared" si="66"/>
        <v>1</v>
      </c>
      <c r="P56" s="97">
        <f t="shared" si="66"/>
        <v>0</v>
      </c>
      <c r="Q56" s="96">
        <f t="shared" si="66"/>
        <v>1</v>
      </c>
      <c r="R56" s="97">
        <f t="shared" si="66"/>
        <v>0</v>
      </c>
      <c r="S56" s="96">
        <f t="shared" si="66"/>
        <v>1</v>
      </c>
      <c r="T56" s="97">
        <f t="shared" si="66"/>
        <v>0</v>
      </c>
      <c r="U56" s="96">
        <f t="shared" si="66"/>
        <v>1</v>
      </c>
      <c r="V56" s="97">
        <f t="shared" si="66"/>
        <v>0</v>
      </c>
      <c r="W56" s="96">
        <f t="shared" si="66"/>
        <v>1</v>
      </c>
      <c r="X56" s="97">
        <f t="shared" si="66"/>
        <v>0</v>
      </c>
      <c r="Y56" s="96">
        <f t="shared" si="66"/>
        <v>1</v>
      </c>
      <c r="Z56" s="97">
        <f t="shared" si="66"/>
        <v>0</v>
      </c>
      <c r="AA56" s="96">
        <f t="shared" si="66"/>
        <v>1</v>
      </c>
      <c r="AB56" s="97">
        <f t="shared" si="66"/>
        <v>0</v>
      </c>
      <c r="AC56" s="96">
        <f t="shared" si="66"/>
        <v>1</v>
      </c>
      <c r="AD56" s="97">
        <f t="shared" si="66"/>
        <v>0</v>
      </c>
      <c r="AE56" s="96">
        <f t="shared" si="66"/>
        <v>1</v>
      </c>
      <c r="AF56" s="97">
        <f t="shared" si="66"/>
        <v>0</v>
      </c>
      <c r="AG56" s="96">
        <f t="shared" si="66"/>
        <v>1</v>
      </c>
      <c r="AH56" s="97">
        <f t="shared" si="66"/>
        <v>0</v>
      </c>
      <c r="AI56" s="96">
        <f t="shared" si="66"/>
        <v>1</v>
      </c>
      <c r="AJ56" s="97">
        <f t="shared" si="66"/>
        <v>0</v>
      </c>
      <c r="AK56" s="96">
        <f t="shared" si="66"/>
        <v>1</v>
      </c>
      <c r="AL56" s="97">
        <f t="shared" si="66"/>
        <v>0</v>
      </c>
      <c r="AM56" s="96">
        <f t="shared" ref="AM56:AX56" si="67">AM8</f>
        <v>1</v>
      </c>
      <c r="AN56" s="97">
        <f t="shared" si="67"/>
        <v>0</v>
      </c>
      <c r="AO56" s="96">
        <f t="shared" si="67"/>
        <v>1</v>
      </c>
      <c r="AP56" s="97">
        <f t="shared" si="67"/>
        <v>0</v>
      </c>
      <c r="AQ56" s="96">
        <f t="shared" si="67"/>
        <v>1</v>
      </c>
      <c r="AR56" s="97">
        <f t="shared" si="67"/>
        <v>0</v>
      </c>
      <c r="AS56" s="96">
        <f t="shared" si="67"/>
        <v>1</v>
      </c>
      <c r="AT56" s="97">
        <f t="shared" si="67"/>
        <v>0</v>
      </c>
      <c r="AU56" s="96">
        <f t="shared" si="67"/>
        <v>1</v>
      </c>
      <c r="AV56" s="97">
        <f t="shared" si="67"/>
        <v>0</v>
      </c>
      <c r="AW56" s="96">
        <f t="shared" si="67"/>
        <v>1</v>
      </c>
      <c r="AX56" s="97">
        <f t="shared" si="67"/>
        <v>0</v>
      </c>
      <c r="AY56" s="96">
        <f>AY8</f>
        <v>1</v>
      </c>
      <c r="AZ56" s="97">
        <f>AZ8</f>
        <v>0</v>
      </c>
      <c r="BA56" s="96">
        <f t="shared" ref="BA56:DP56" si="68">BA8</f>
        <v>1</v>
      </c>
      <c r="BB56" s="97">
        <f t="shared" si="68"/>
        <v>0</v>
      </c>
      <c r="BC56" s="96">
        <f t="shared" si="68"/>
        <v>1</v>
      </c>
      <c r="BD56" s="97">
        <f t="shared" si="68"/>
        <v>0</v>
      </c>
      <c r="BE56" s="96">
        <f t="shared" si="68"/>
        <v>1</v>
      </c>
      <c r="BF56" s="97">
        <f t="shared" si="68"/>
        <v>0</v>
      </c>
      <c r="BG56" s="96">
        <f t="shared" si="68"/>
        <v>1</v>
      </c>
      <c r="BH56" s="97">
        <f t="shared" si="68"/>
        <v>0</v>
      </c>
      <c r="BI56" s="96">
        <f t="shared" si="68"/>
        <v>1</v>
      </c>
      <c r="BJ56" s="97">
        <f t="shared" si="68"/>
        <v>0</v>
      </c>
      <c r="BK56" s="96">
        <f t="shared" si="68"/>
        <v>1</v>
      </c>
      <c r="BL56" s="97">
        <f t="shared" si="68"/>
        <v>0</v>
      </c>
      <c r="BM56" s="96">
        <f t="shared" si="68"/>
        <v>1</v>
      </c>
      <c r="BN56" s="97">
        <f t="shared" si="68"/>
        <v>0</v>
      </c>
      <c r="BO56" s="96">
        <f t="shared" si="68"/>
        <v>1</v>
      </c>
      <c r="BP56" s="97">
        <f t="shared" si="68"/>
        <v>0</v>
      </c>
      <c r="BQ56" s="96">
        <f t="shared" si="68"/>
        <v>0</v>
      </c>
      <c r="BR56" s="97">
        <f t="shared" si="68"/>
        <v>1</v>
      </c>
      <c r="BS56" s="96">
        <f t="shared" si="68"/>
        <v>1</v>
      </c>
      <c r="BT56" s="97">
        <f t="shared" si="68"/>
        <v>0</v>
      </c>
      <c r="BU56" s="96">
        <f t="shared" si="68"/>
        <v>0</v>
      </c>
      <c r="BV56" s="97">
        <f t="shared" si="68"/>
        <v>1</v>
      </c>
      <c r="BW56" s="96">
        <f t="shared" si="68"/>
        <v>1</v>
      </c>
      <c r="BX56" s="97">
        <f t="shared" si="68"/>
        <v>0</v>
      </c>
      <c r="BY56" s="96">
        <f t="shared" si="68"/>
        <v>1</v>
      </c>
      <c r="BZ56" s="97">
        <f t="shared" si="68"/>
        <v>0</v>
      </c>
      <c r="CA56" s="96">
        <f t="shared" si="68"/>
        <v>1</v>
      </c>
      <c r="CB56" s="97">
        <f t="shared" si="68"/>
        <v>0</v>
      </c>
      <c r="CC56" s="96">
        <f t="shared" ref="CC56:CT56" si="69">CC8</f>
        <v>1</v>
      </c>
      <c r="CD56" s="97">
        <f t="shared" si="69"/>
        <v>0</v>
      </c>
      <c r="CE56" s="96">
        <f t="shared" si="69"/>
        <v>0</v>
      </c>
      <c r="CF56" s="97">
        <f t="shared" si="69"/>
        <v>0</v>
      </c>
      <c r="CG56" s="96">
        <f t="shared" si="69"/>
        <v>0</v>
      </c>
      <c r="CH56" s="97">
        <f t="shared" si="69"/>
        <v>0</v>
      </c>
      <c r="CI56" s="96">
        <f t="shared" si="69"/>
        <v>0</v>
      </c>
      <c r="CJ56" s="97">
        <f t="shared" si="69"/>
        <v>0</v>
      </c>
      <c r="CK56" s="96">
        <f t="shared" si="69"/>
        <v>0</v>
      </c>
      <c r="CL56" s="97">
        <f t="shared" si="69"/>
        <v>0</v>
      </c>
      <c r="CM56" s="96">
        <f t="shared" si="69"/>
        <v>0</v>
      </c>
      <c r="CN56" s="97">
        <f t="shared" si="69"/>
        <v>0</v>
      </c>
      <c r="CO56" s="96">
        <f t="shared" si="69"/>
        <v>0</v>
      </c>
      <c r="CP56" s="97">
        <f t="shared" si="69"/>
        <v>0</v>
      </c>
      <c r="CQ56" s="96">
        <f t="shared" si="69"/>
        <v>0</v>
      </c>
      <c r="CR56" s="97">
        <f t="shared" si="69"/>
        <v>0</v>
      </c>
      <c r="CS56" s="96">
        <f t="shared" si="69"/>
        <v>0</v>
      </c>
      <c r="CT56" s="97">
        <f t="shared" si="69"/>
        <v>0</v>
      </c>
      <c r="CU56" s="96">
        <f t="shared" si="68"/>
        <v>0</v>
      </c>
      <c r="CV56" s="97">
        <f t="shared" si="68"/>
        <v>0</v>
      </c>
      <c r="CW56" s="96">
        <f t="shared" si="68"/>
        <v>0</v>
      </c>
      <c r="CX56" s="97">
        <f t="shared" si="68"/>
        <v>0</v>
      </c>
      <c r="CY56" s="96">
        <f t="shared" si="68"/>
        <v>0</v>
      </c>
      <c r="CZ56" s="97">
        <f t="shared" si="68"/>
        <v>0</v>
      </c>
      <c r="DA56" s="96">
        <f t="shared" si="68"/>
        <v>0</v>
      </c>
      <c r="DB56" s="97">
        <f t="shared" si="68"/>
        <v>0</v>
      </c>
      <c r="DC56" s="96">
        <f t="shared" si="68"/>
        <v>0</v>
      </c>
      <c r="DD56" s="97">
        <f t="shared" si="68"/>
        <v>0</v>
      </c>
      <c r="DE56" s="96">
        <f t="shared" si="68"/>
        <v>0</v>
      </c>
      <c r="DF56" s="97">
        <f t="shared" si="68"/>
        <v>0</v>
      </c>
      <c r="DG56" s="96">
        <f t="shared" ref="DG56:DL56" si="70">DG8</f>
        <v>0</v>
      </c>
      <c r="DH56" s="97">
        <f t="shared" si="70"/>
        <v>0</v>
      </c>
      <c r="DI56" s="96">
        <f t="shared" si="70"/>
        <v>0</v>
      </c>
      <c r="DJ56" s="97">
        <f t="shared" si="70"/>
        <v>0</v>
      </c>
      <c r="DK56" s="96">
        <f t="shared" si="70"/>
        <v>0</v>
      </c>
      <c r="DL56" s="97">
        <f t="shared" si="70"/>
        <v>0</v>
      </c>
      <c r="DM56" s="96">
        <f t="shared" si="68"/>
        <v>0</v>
      </c>
      <c r="DN56" s="97">
        <f t="shared" si="68"/>
        <v>0</v>
      </c>
      <c r="DO56" s="96">
        <f t="shared" si="68"/>
        <v>0</v>
      </c>
      <c r="DP56" s="97">
        <f t="shared" si="68"/>
        <v>0</v>
      </c>
      <c r="DQ56" s="96">
        <f>DQ8</f>
        <v>0</v>
      </c>
      <c r="DR56" s="97">
        <f>DR8</f>
        <v>0</v>
      </c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</row>
    <row r="57" spans="1:140" ht="16.5" thickBot="1">
      <c r="A57" s="209" t="s">
        <v>92</v>
      </c>
      <c r="B57" s="210"/>
      <c r="C57" s="100">
        <f t="shared" ref="C57:AL57" si="71">SUM(C47:C56)</f>
        <v>34</v>
      </c>
      <c r="D57" s="101">
        <f t="shared" si="71"/>
        <v>0</v>
      </c>
      <c r="E57" s="100">
        <f t="shared" si="71"/>
        <v>31</v>
      </c>
      <c r="F57" s="101">
        <f t="shared" si="71"/>
        <v>4</v>
      </c>
      <c r="G57" s="100">
        <f t="shared" si="71"/>
        <v>30</v>
      </c>
      <c r="H57" s="101">
        <f t="shared" si="71"/>
        <v>5</v>
      </c>
      <c r="I57" s="100">
        <f t="shared" si="71"/>
        <v>30</v>
      </c>
      <c r="J57" s="101">
        <f t="shared" si="71"/>
        <v>5</v>
      </c>
      <c r="K57" s="100">
        <f t="shared" si="71"/>
        <v>33</v>
      </c>
      <c r="L57" s="101">
        <f t="shared" si="71"/>
        <v>2</v>
      </c>
      <c r="M57" s="100">
        <f t="shared" si="71"/>
        <v>33</v>
      </c>
      <c r="N57" s="101">
        <f t="shared" si="71"/>
        <v>2</v>
      </c>
      <c r="O57" s="100">
        <f t="shared" si="71"/>
        <v>32</v>
      </c>
      <c r="P57" s="101">
        <f t="shared" si="71"/>
        <v>3</v>
      </c>
      <c r="Q57" s="100">
        <f t="shared" si="71"/>
        <v>32</v>
      </c>
      <c r="R57" s="101">
        <f t="shared" si="71"/>
        <v>3</v>
      </c>
      <c r="S57" s="100">
        <f t="shared" si="71"/>
        <v>32</v>
      </c>
      <c r="T57" s="101">
        <f t="shared" si="71"/>
        <v>3</v>
      </c>
      <c r="U57" s="100">
        <f t="shared" si="71"/>
        <v>31</v>
      </c>
      <c r="V57" s="101">
        <f t="shared" si="71"/>
        <v>4</v>
      </c>
      <c r="W57" s="100">
        <f t="shared" si="71"/>
        <v>33</v>
      </c>
      <c r="X57" s="101">
        <f t="shared" si="71"/>
        <v>2</v>
      </c>
      <c r="Y57" s="100">
        <f t="shared" si="71"/>
        <v>26</v>
      </c>
      <c r="Z57" s="101">
        <f t="shared" si="71"/>
        <v>9</v>
      </c>
      <c r="AA57" s="100">
        <f t="shared" si="71"/>
        <v>29</v>
      </c>
      <c r="AB57" s="101">
        <f t="shared" si="71"/>
        <v>6</v>
      </c>
      <c r="AC57" s="100">
        <f t="shared" si="71"/>
        <v>28</v>
      </c>
      <c r="AD57" s="101">
        <f t="shared" si="71"/>
        <v>7</v>
      </c>
      <c r="AE57" s="100">
        <f t="shared" si="71"/>
        <v>33</v>
      </c>
      <c r="AF57" s="101">
        <f t="shared" si="71"/>
        <v>2</v>
      </c>
      <c r="AG57" s="100">
        <f t="shared" si="71"/>
        <v>27</v>
      </c>
      <c r="AH57" s="101">
        <f t="shared" si="71"/>
        <v>8</v>
      </c>
      <c r="AI57" s="100">
        <f t="shared" si="71"/>
        <v>25</v>
      </c>
      <c r="AJ57" s="101">
        <f t="shared" si="71"/>
        <v>10</v>
      </c>
      <c r="AK57" s="100">
        <f t="shared" si="71"/>
        <v>31</v>
      </c>
      <c r="AL57" s="101">
        <f t="shared" si="71"/>
        <v>4</v>
      </c>
      <c r="AM57" s="100">
        <f t="shared" ref="AM57:AX57" si="72">SUM(AM47:AM56)</f>
        <v>30</v>
      </c>
      <c r="AN57" s="101">
        <f t="shared" si="72"/>
        <v>5</v>
      </c>
      <c r="AO57" s="100">
        <f t="shared" si="72"/>
        <v>28</v>
      </c>
      <c r="AP57" s="101">
        <f t="shared" si="72"/>
        <v>7</v>
      </c>
      <c r="AQ57" s="100">
        <f t="shared" si="72"/>
        <v>30</v>
      </c>
      <c r="AR57" s="101">
        <f t="shared" si="72"/>
        <v>5</v>
      </c>
      <c r="AS57" s="100">
        <f t="shared" si="72"/>
        <v>29</v>
      </c>
      <c r="AT57" s="101">
        <f t="shared" si="72"/>
        <v>6</v>
      </c>
      <c r="AU57" s="100">
        <f t="shared" si="72"/>
        <v>28</v>
      </c>
      <c r="AV57" s="101">
        <f t="shared" si="72"/>
        <v>7</v>
      </c>
      <c r="AW57" s="100">
        <f t="shared" si="72"/>
        <v>23</v>
      </c>
      <c r="AX57" s="101">
        <f t="shared" si="72"/>
        <v>12</v>
      </c>
      <c r="AY57" s="100">
        <f t="shared" ref="AY57:CD57" si="73">SUM(AY47:AY56)</f>
        <v>25</v>
      </c>
      <c r="AZ57" s="101">
        <f t="shared" si="73"/>
        <v>10</v>
      </c>
      <c r="BA57" s="100">
        <f t="shared" si="73"/>
        <v>22</v>
      </c>
      <c r="BB57" s="101">
        <f t="shared" si="73"/>
        <v>13</v>
      </c>
      <c r="BC57" s="100">
        <f t="shared" si="73"/>
        <v>31</v>
      </c>
      <c r="BD57" s="101">
        <f t="shared" si="73"/>
        <v>4</v>
      </c>
      <c r="BE57" s="100">
        <f t="shared" si="73"/>
        <v>23</v>
      </c>
      <c r="BF57" s="101">
        <f t="shared" si="73"/>
        <v>12</v>
      </c>
      <c r="BG57" s="100">
        <f t="shared" si="73"/>
        <v>29</v>
      </c>
      <c r="BH57" s="101">
        <f t="shared" si="73"/>
        <v>6</v>
      </c>
      <c r="BI57" s="100">
        <f t="shared" si="73"/>
        <v>23</v>
      </c>
      <c r="BJ57" s="101">
        <f t="shared" si="73"/>
        <v>12</v>
      </c>
      <c r="BK57" s="100">
        <f t="shared" si="73"/>
        <v>29</v>
      </c>
      <c r="BL57" s="101">
        <f t="shared" si="73"/>
        <v>6</v>
      </c>
      <c r="BM57" s="100">
        <f t="shared" si="73"/>
        <v>27</v>
      </c>
      <c r="BN57" s="101">
        <f t="shared" si="73"/>
        <v>8</v>
      </c>
      <c r="BO57" s="100">
        <f t="shared" si="73"/>
        <v>27</v>
      </c>
      <c r="BP57" s="101">
        <f t="shared" si="73"/>
        <v>8</v>
      </c>
      <c r="BQ57" s="100">
        <f t="shared" si="73"/>
        <v>22</v>
      </c>
      <c r="BR57" s="101">
        <f t="shared" si="73"/>
        <v>13</v>
      </c>
      <c r="BS57" s="100">
        <f t="shared" si="73"/>
        <v>26</v>
      </c>
      <c r="BT57" s="101">
        <f t="shared" si="73"/>
        <v>9</v>
      </c>
      <c r="BU57" s="100">
        <f t="shared" si="73"/>
        <v>20</v>
      </c>
      <c r="BV57" s="101">
        <f t="shared" si="73"/>
        <v>15</v>
      </c>
      <c r="BW57" s="100">
        <f t="shared" si="73"/>
        <v>21</v>
      </c>
      <c r="BX57" s="101">
        <f t="shared" si="73"/>
        <v>14</v>
      </c>
      <c r="BY57" s="100">
        <f t="shared" si="73"/>
        <v>22</v>
      </c>
      <c r="BZ57" s="101">
        <f t="shared" si="73"/>
        <v>13</v>
      </c>
      <c r="CA57" s="100">
        <f t="shared" si="73"/>
        <v>20</v>
      </c>
      <c r="CB57" s="101">
        <f t="shared" si="73"/>
        <v>15</v>
      </c>
      <c r="CC57" s="100">
        <f t="shared" si="73"/>
        <v>27</v>
      </c>
      <c r="CD57" s="101">
        <f t="shared" si="73"/>
        <v>8</v>
      </c>
      <c r="CE57" s="100">
        <f t="shared" ref="CE57:DJ57" si="74">SUM(CE47:CE56)</f>
        <v>0</v>
      </c>
      <c r="CF57" s="101">
        <f t="shared" si="74"/>
        <v>0</v>
      </c>
      <c r="CG57" s="100">
        <f t="shared" si="74"/>
        <v>0</v>
      </c>
      <c r="CH57" s="101">
        <f t="shared" si="74"/>
        <v>0</v>
      </c>
      <c r="CI57" s="100">
        <f t="shared" si="74"/>
        <v>0</v>
      </c>
      <c r="CJ57" s="101">
        <f t="shared" si="74"/>
        <v>0</v>
      </c>
      <c r="CK57" s="100">
        <f t="shared" si="74"/>
        <v>0</v>
      </c>
      <c r="CL57" s="101">
        <f t="shared" si="74"/>
        <v>0</v>
      </c>
      <c r="CM57" s="100">
        <f t="shared" si="74"/>
        <v>0</v>
      </c>
      <c r="CN57" s="101">
        <f t="shared" si="74"/>
        <v>0</v>
      </c>
      <c r="CO57" s="100">
        <f t="shared" si="74"/>
        <v>0</v>
      </c>
      <c r="CP57" s="101">
        <f t="shared" si="74"/>
        <v>0</v>
      </c>
      <c r="CQ57" s="100">
        <f t="shared" si="74"/>
        <v>0</v>
      </c>
      <c r="CR57" s="101">
        <f t="shared" si="74"/>
        <v>0</v>
      </c>
      <c r="CS57" s="100">
        <f t="shared" si="74"/>
        <v>0</v>
      </c>
      <c r="CT57" s="101">
        <f t="shared" si="74"/>
        <v>0</v>
      </c>
      <c r="CU57" s="100">
        <f t="shared" si="74"/>
        <v>0</v>
      </c>
      <c r="CV57" s="101">
        <f t="shared" si="74"/>
        <v>0</v>
      </c>
      <c r="CW57" s="100">
        <f t="shared" si="74"/>
        <v>0</v>
      </c>
      <c r="CX57" s="101">
        <f t="shared" si="74"/>
        <v>0</v>
      </c>
      <c r="CY57" s="100">
        <f t="shared" si="74"/>
        <v>0</v>
      </c>
      <c r="CZ57" s="101">
        <f t="shared" si="74"/>
        <v>0</v>
      </c>
      <c r="DA57" s="100">
        <f t="shared" si="74"/>
        <v>0</v>
      </c>
      <c r="DB57" s="101">
        <f t="shared" si="74"/>
        <v>0</v>
      </c>
      <c r="DC57" s="100">
        <f t="shared" si="74"/>
        <v>0</v>
      </c>
      <c r="DD57" s="101">
        <f t="shared" si="74"/>
        <v>0</v>
      </c>
      <c r="DE57" s="100">
        <f t="shared" si="74"/>
        <v>0</v>
      </c>
      <c r="DF57" s="101">
        <f t="shared" si="74"/>
        <v>0</v>
      </c>
      <c r="DG57" s="100">
        <f t="shared" si="74"/>
        <v>0</v>
      </c>
      <c r="DH57" s="101">
        <f t="shared" si="74"/>
        <v>0</v>
      </c>
      <c r="DI57" s="100">
        <f t="shared" si="74"/>
        <v>0</v>
      </c>
      <c r="DJ57" s="101">
        <f t="shared" si="74"/>
        <v>0</v>
      </c>
      <c r="DK57" s="100">
        <f t="shared" ref="DK57:DR57" si="75">SUM(DK47:DK56)</f>
        <v>0</v>
      </c>
      <c r="DL57" s="101">
        <f t="shared" si="75"/>
        <v>0</v>
      </c>
      <c r="DM57" s="100">
        <f t="shared" si="75"/>
        <v>0</v>
      </c>
      <c r="DN57" s="101">
        <f t="shared" si="75"/>
        <v>0</v>
      </c>
      <c r="DO57" s="100">
        <f t="shared" si="75"/>
        <v>0</v>
      </c>
      <c r="DP57" s="101">
        <f t="shared" si="75"/>
        <v>0</v>
      </c>
      <c r="DQ57" s="100">
        <f t="shared" si="75"/>
        <v>0</v>
      </c>
      <c r="DR57" s="101">
        <f t="shared" si="75"/>
        <v>0</v>
      </c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93"/>
      <c r="ED57" s="93"/>
      <c r="EE57" s="93"/>
      <c r="EF57" s="93"/>
      <c r="EG57" s="93"/>
      <c r="EH57" s="93"/>
      <c r="EI57" s="93"/>
      <c r="EJ57" s="93"/>
    </row>
    <row r="58" spans="1:140" ht="16.5" thickBot="1">
      <c r="A58" s="205" t="s">
        <v>93</v>
      </c>
      <c r="B58" s="206"/>
      <c r="C58" s="212">
        <f>SUM(C57:D57)</f>
        <v>34</v>
      </c>
      <c r="D58" s="213"/>
      <c r="E58" s="212">
        <f>SUM(E57:F57)</f>
        <v>35</v>
      </c>
      <c r="F58" s="213"/>
      <c r="G58" s="212">
        <f>SUM(G57:H57)</f>
        <v>35</v>
      </c>
      <c r="H58" s="213"/>
      <c r="I58" s="212">
        <f>SUM(I57:J57)</f>
        <v>35</v>
      </c>
      <c r="J58" s="213"/>
      <c r="K58" s="212">
        <f>SUM(K57:L57)</f>
        <v>35</v>
      </c>
      <c r="L58" s="213"/>
      <c r="M58" s="212">
        <f>SUM(M57:N57)</f>
        <v>35</v>
      </c>
      <c r="N58" s="213"/>
      <c r="O58" s="212">
        <f>SUM(O57:P57)</f>
        <v>35</v>
      </c>
      <c r="P58" s="213"/>
      <c r="Q58" s="212">
        <f>SUM(Q57:R57)</f>
        <v>35</v>
      </c>
      <c r="R58" s="213"/>
      <c r="S58" s="212">
        <f>SUM(S57:T57)</f>
        <v>35</v>
      </c>
      <c r="T58" s="213"/>
      <c r="U58" s="212">
        <f>SUM(U57:V57)</f>
        <v>35</v>
      </c>
      <c r="V58" s="213"/>
      <c r="W58" s="212">
        <f>SUM(W57:X57)</f>
        <v>35</v>
      </c>
      <c r="X58" s="213"/>
      <c r="Y58" s="212">
        <f>SUM(Y57:Z57)</f>
        <v>35</v>
      </c>
      <c r="Z58" s="213"/>
      <c r="AA58" s="212">
        <f>SUM(AA57:AB57)</f>
        <v>35</v>
      </c>
      <c r="AB58" s="213"/>
      <c r="AC58" s="212">
        <f>SUM(AC57:AD57)</f>
        <v>35</v>
      </c>
      <c r="AD58" s="213"/>
      <c r="AE58" s="212">
        <f>SUM(AE57:AF57)</f>
        <v>35</v>
      </c>
      <c r="AF58" s="213"/>
      <c r="AG58" s="212">
        <f>SUM(AG57:AH57)</f>
        <v>35</v>
      </c>
      <c r="AH58" s="213"/>
      <c r="AI58" s="212">
        <f>SUM(AI57:AJ57)</f>
        <v>35</v>
      </c>
      <c r="AJ58" s="213"/>
      <c r="AK58" s="212">
        <f>SUM(AK57:AL57)</f>
        <v>35</v>
      </c>
      <c r="AL58" s="213"/>
      <c r="AM58" s="212">
        <f>SUM(AM57:AN57)</f>
        <v>35</v>
      </c>
      <c r="AN58" s="213"/>
      <c r="AO58" s="212">
        <f>SUM(AO57:AP57)</f>
        <v>35</v>
      </c>
      <c r="AP58" s="213"/>
      <c r="AQ58" s="212">
        <f>SUM(AQ57:AR57)</f>
        <v>35</v>
      </c>
      <c r="AR58" s="213"/>
      <c r="AS58" s="212">
        <f>SUM(AS57:AT57)</f>
        <v>35</v>
      </c>
      <c r="AT58" s="213"/>
      <c r="AU58" s="212">
        <f>SUM(AU57:AV57)</f>
        <v>35</v>
      </c>
      <c r="AV58" s="213"/>
      <c r="AW58" s="212">
        <f>SUM(AW57:AX57)</f>
        <v>35</v>
      </c>
      <c r="AX58" s="213"/>
      <c r="AY58" s="212">
        <f>SUM(AY57:AZ57)</f>
        <v>35</v>
      </c>
      <c r="AZ58" s="213"/>
      <c r="BA58" s="212">
        <f>SUM(BA57:BB57)</f>
        <v>35</v>
      </c>
      <c r="BB58" s="213"/>
      <c r="BC58" s="212">
        <f>SUM(BC57:BD57)</f>
        <v>35</v>
      </c>
      <c r="BD58" s="213"/>
      <c r="BE58" s="212">
        <f>SUM(BE57:BF57)</f>
        <v>35</v>
      </c>
      <c r="BF58" s="213"/>
      <c r="BG58" s="212">
        <f>SUM(BG57:BH57)</f>
        <v>35</v>
      </c>
      <c r="BH58" s="213"/>
      <c r="BI58" s="212">
        <f>SUM(BI57:BJ57)</f>
        <v>35</v>
      </c>
      <c r="BJ58" s="213"/>
      <c r="BK58" s="212">
        <f>SUM(BK57:BL57)</f>
        <v>35</v>
      </c>
      <c r="BL58" s="213"/>
      <c r="BM58" s="212">
        <f>SUM(BM57:BN57)</f>
        <v>35</v>
      </c>
      <c r="BN58" s="213"/>
      <c r="BO58" s="212">
        <f>SUM(BO57:BP57)</f>
        <v>35</v>
      </c>
      <c r="BP58" s="213"/>
      <c r="BQ58" s="212">
        <f>SUM(BQ57:BR57)</f>
        <v>35</v>
      </c>
      <c r="BR58" s="213"/>
      <c r="BS58" s="212">
        <f>SUM(BS57:BT57)</f>
        <v>35</v>
      </c>
      <c r="BT58" s="213"/>
      <c r="BU58" s="212">
        <f>SUM(BU57:BV57)</f>
        <v>35</v>
      </c>
      <c r="BV58" s="213"/>
      <c r="BW58" s="212">
        <f>SUM(BW57:BX57)</f>
        <v>35</v>
      </c>
      <c r="BX58" s="213"/>
      <c r="BY58" s="212">
        <f>SUM(BY57:BZ57)</f>
        <v>35</v>
      </c>
      <c r="BZ58" s="213"/>
      <c r="CA58" s="212">
        <f>SUM(CA57:CB57)</f>
        <v>35</v>
      </c>
      <c r="CB58" s="213"/>
      <c r="CC58" s="212">
        <f>SUM(CC57:CD57)</f>
        <v>35</v>
      </c>
      <c r="CD58" s="213"/>
      <c r="CE58" s="212">
        <f>SUM(CE57:CF57)</f>
        <v>0</v>
      </c>
      <c r="CF58" s="213"/>
      <c r="CG58" s="212">
        <f>SUM(CG57:CH57)</f>
        <v>0</v>
      </c>
      <c r="CH58" s="213"/>
      <c r="CI58" s="212">
        <f>SUM(CI57:CJ57)</f>
        <v>0</v>
      </c>
      <c r="CJ58" s="213"/>
      <c r="CK58" s="212">
        <f>SUM(CK57:CL57)</f>
        <v>0</v>
      </c>
      <c r="CL58" s="213"/>
      <c r="CM58" s="212">
        <f>SUM(CM57:CN57)</f>
        <v>0</v>
      </c>
      <c r="CN58" s="213"/>
      <c r="CO58" s="212">
        <f>SUM(CO57:CP57)</f>
        <v>0</v>
      </c>
      <c r="CP58" s="213"/>
      <c r="CQ58" s="212">
        <f>SUM(CQ57:CR57)</f>
        <v>0</v>
      </c>
      <c r="CR58" s="213"/>
      <c r="CS58" s="212">
        <f>SUM(CS57:CT57)</f>
        <v>0</v>
      </c>
      <c r="CT58" s="213"/>
      <c r="CU58" s="212">
        <f>SUM(CU57:CV57)</f>
        <v>0</v>
      </c>
      <c r="CV58" s="213"/>
      <c r="CW58" s="212">
        <f>SUM(CW57:CX57)</f>
        <v>0</v>
      </c>
      <c r="CX58" s="213"/>
      <c r="CY58" s="212">
        <f>SUM(CY57:CZ57)</f>
        <v>0</v>
      </c>
      <c r="CZ58" s="213"/>
      <c r="DA58" s="212">
        <f>SUM(DA57:DB57)</f>
        <v>0</v>
      </c>
      <c r="DB58" s="213"/>
      <c r="DC58" s="212">
        <f>SUM(DC57:DD57)</f>
        <v>0</v>
      </c>
      <c r="DD58" s="213"/>
      <c r="DE58" s="212">
        <f>SUM(DE57:DF57)</f>
        <v>0</v>
      </c>
      <c r="DF58" s="213"/>
      <c r="DG58" s="212">
        <f>SUM(DG57:DH57)</f>
        <v>0</v>
      </c>
      <c r="DH58" s="213"/>
      <c r="DI58" s="212">
        <f>SUM(DI57:DJ57)</f>
        <v>0</v>
      </c>
      <c r="DJ58" s="213"/>
      <c r="DK58" s="212">
        <f>SUM(DK57:DL57)</f>
        <v>0</v>
      </c>
      <c r="DL58" s="213"/>
      <c r="DM58" s="212">
        <f>SUM(DM57:DN57)</f>
        <v>0</v>
      </c>
      <c r="DN58" s="213"/>
      <c r="DO58" s="212">
        <f>SUM(DO57:DP57)</f>
        <v>0</v>
      </c>
      <c r="DP58" s="213"/>
      <c r="DQ58" s="212">
        <f>SUM(DQ57:DR57)</f>
        <v>0</v>
      </c>
      <c r="DR58" s="213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93"/>
      <c r="ED58" s="93"/>
      <c r="EE58" s="93"/>
      <c r="EF58" s="93"/>
      <c r="EG58" s="93"/>
      <c r="EH58" s="93"/>
      <c r="EI58" s="93"/>
      <c r="EJ58" s="93"/>
    </row>
    <row r="59" spans="1:140">
      <c r="B59" s="104"/>
    </row>
    <row r="60" spans="1:140">
      <c r="A60" s="137" t="s">
        <v>112</v>
      </c>
      <c r="B60" s="137"/>
    </row>
    <row r="61" spans="1:140">
      <c r="A61" s="137"/>
      <c r="B61" s="137"/>
    </row>
  </sheetData>
  <mergeCells count="409">
    <mergeCell ref="CA45:CB45"/>
    <mergeCell ref="CC45:CD45"/>
    <mergeCell ref="CE45:CF45"/>
    <mergeCell ref="BQ45:BR45"/>
    <mergeCell ref="BS45:BT45"/>
    <mergeCell ref="BU45:BV45"/>
    <mergeCell ref="BW45:BX45"/>
    <mergeCell ref="BY45:BZ45"/>
    <mergeCell ref="CO45:CP45"/>
    <mergeCell ref="CQ45:CR45"/>
    <mergeCell ref="CG45:CH45"/>
    <mergeCell ref="CI45:CJ45"/>
    <mergeCell ref="CK45:CL45"/>
    <mergeCell ref="CM45:CN45"/>
    <mergeCell ref="BI45:BJ45"/>
    <mergeCell ref="BK45:BL45"/>
    <mergeCell ref="BM45:BN45"/>
    <mergeCell ref="BO45:BP45"/>
    <mergeCell ref="BA45:BB45"/>
    <mergeCell ref="BC45:BD45"/>
    <mergeCell ref="BE45:BF45"/>
    <mergeCell ref="BG45:BH45"/>
    <mergeCell ref="CU45:CV45"/>
    <mergeCell ref="DI2:DJ2"/>
    <mergeCell ref="DK2:DL2"/>
    <mergeCell ref="DG3:DH4"/>
    <mergeCell ref="DI3:DJ4"/>
    <mergeCell ref="DK3:DL4"/>
    <mergeCell ref="DG2:DH2"/>
    <mergeCell ref="DG5:DG6"/>
    <mergeCell ref="DC45:DD45"/>
    <mergeCell ref="DE45:DF45"/>
    <mergeCell ref="DG45:DH45"/>
    <mergeCell ref="DE58:DF58"/>
    <mergeCell ref="DG58:DH58"/>
    <mergeCell ref="DI58:DJ58"/>
    <mergeCell ref="DK58:DL58"/>
    <mergeCell ref="CO58:CP58"/>
    <mergeCell ref="CQ58:CR58"/>
    <mergeCell ref="CS58:CT58"/>
    <mergeCell ref="CW45:CX45"/>
    <mergeCell ref="CY45:CZ45"/>
    <mergeCell ref="DA45:DB45"/>
    <mergeCell ref="CR5:CR6"/>
    <mergeCell ref="CS5:CS6"/>
    <mergeCell ref="CT5:CT6"/>
    <mergeCell ref="CS45:CT45"/>
    <mergeCell ref="CZ5:CZ6"/>
    <mergeCell ref="CV5:CV6"/>
    <mergeCell ref="CW5:CW6"/>
    <mergeCell ref="DW3:DX4"/>
    <mergeCell ref="DW5:DW6"/>
    <mergeCell ref="DX5:DX6"/>
    <mergeCell ref="DM5:DM6"/>
    <mergeCell ref="DO45:DP45"/>
    <mergeCell ref="DM45:DN45"/>
    <mergeCell ref="DN5:DN6"/>
    <mergeCell ref="DO3:DP4"/>
    <mergeCell ref="DI5:DI6"/>
    <mergeCell ref="DJ5:DJ6"/>
    <mergeCell ref="DK5:DK6"/>
    <mergeCell ref="DL5:DL6"/>
    <mergeCell ref="DM58:DN58"/>
    <mergeCell ref="DO58:DP58"/>
    <mergeCell ref="DI45:DJ45"/>
    <mergeCell ref="DK45:DL45"/>
    <mergeCell ref="CI58:CJ58"/>
    <mergeCell ref="CK58:CL58"/>
    <mergeCell ref="BS58:BT58"/>
    <mergeCell ref="BU58:BV58"/>
    <mergeCell ref="CW58:CX58"/>
    <mergeCell ref="CY58:CZ58"/>
    <mergeCell ref="CM58:CN58"/>
    <mergeCell ref="DM3:DN4"/>
    <mergeCell ref="CC2:CD2"/>
    <mergeCell ref="CE2:CF2"/>
    <mergeCell ref="DA58:DB58"/>
    <mergeCell ref="DC58:DD58"/>
    <mergeCell ref="BW58:BX58"/>
    <mergeCell ref="BY58:BZ58"/>
    <mergeCell ref="CA58:CB58"/>
    <mergeCell ref="CU58:CV58"/>
    <mergeCell ref="CC58:CD58"/>
    <mergeCell ref="CG2:CH2"/>
    <mergeCell ref="CI2:CJ2"/>
    <mergeCell ref="CK2:CL2"/>
    <mergeCell ref="CM2:CN2"/>
    <mergeCell ref="DM2:DN2"/>
    <mergeCell ref="BW3:BX4"/>
    <mergeCell ref="BY3:BZ4"/>
    <mergeCell ref="CA3:CB4"/>
    <mergeCell ref="CU3:CV4"/>
    <mergeCell ref="CW3:CX4"/>
    <mergeCell ref="CY2:CZ2"/>
    <mergeCell ref="CQ2:CR2"/>
    <mergeCell ref="CS2:CT2"/>
    <mergeCell ref="CW2:CX2"/>
    <mergeCell ref="CO2:CP2"/>
    <mergeCell ref="CO3:CP4"/>
    <mergeCell ref="CQ3:CR4"/>
    <mergeCell ref="CS3:CT4"/>
    <mergeCell ref="CY3:CZ4"/>
    <mergeCell ref="DA5:DA6"/>
    <mergeCell ref="DB5:DB6"/>
    <mergeCell ref="CI5:CI6"/>
    <mergeCell ref="CN5:CN6"/>
    <mergeCell ref="CC5:CC6"/>
    <mergeCell ref="CD5:CD6"/>
    <mergeCell ref="CE5:CE6"/>
    <mergeCell ref="CY5:CY6"/>
    <mergeCell ref="CF5:CF6"/>
    <mergeCell ref="CG5:CG6"/>
    <mergeCell ref="CH5:CH6"/>
    <mergeCell ref="BW5:BW6"/>
    <mergeCell ref="BV5:BV6"/>
    <mergeCell ref="BW2:BX2"/>
    <mergeCell ref="BY2:BZ2"/>
    <mergeCell ref="CA2:CB2"/>
    <mergeCell ref="CU2:CV2"/>
    <mergeCell ref="DC5:DC6"/>
    <mergeCell ref="BX5:BX6"/>
    <mergeCell ref="BY5:BY6"/>
    <mergeCell ref="BZ5:BZ6"/>
    <mergeCell ref="CA5:CA6"/>
    <mergeCell ref="CX5:CX6"/>
    <mergeCell ref="BQ3:BR4"/>
    <mergeCell ref="BS2:BT2"/>
    <mergeCell ref="BU2:BV2"/>
    <mergeCell ref="BD5:BD6"/>
    <mergeCell ref="BE2:BF2"/>
    <mergeCell ref="BG2:BH2"/>
    <mergeCell ref="BI2:BJ2"/>
    <mergeCell ref="BQ2:BR2"/>
    <mergeCell ref="BP5:BP6"/>
    <mergeCell ref="BQ5:BQ6"/>
    <mergeCell ref="CK3:CL4"/>
    <mergeCell ref="CM3:CN4"/>
    <mergeCell ref="DA2:DB2"/>
    <mergeCell ref="DC2:DD2"/>
    <mergeCell ref="DE2:DF2"/>
    <mergeCell ref="BE3:BF4"/>
    <mergeCell ref="BG3:BH4"/>
    <mergeCell ref="BI3:BJ4"/>
    <mergeCell ref="BK3:BL4"/>
    <mergeCell ref="BM3:BN4"/>
    <mergeCell ref="BA2:BB2"/>
    <mergeCell ref="BC2:BD2"/>
    <mergeCell ref="BA3:BB4"/>
    <mergeCell ref="BC3:BD4"/>
    <mergeCell ref="DA3:DB4"/>
    <mergeCell ref="DC3:DD4"/>
    <mergeCell ref="CC3:CD4"/>
    <mergeCell ref="CE3:CF4"/>
    <mergeCell ref="CG3:CH4"/>
    <mergeCell ref="CI3:CJ4"/>
    <mergeCell ref="BO2:BP2"/>
    <mergeCell ref="BJ5:BJ6"/>
    <mergeCell ref="BK5:BK6"/>
    <mergeCell ref="BL5:BL6"/>
    <mergeCell ref="BM5:BM6"/>
    <mergeCell ref="BN5:BN6"/>
    <mergeCell ref="BO5:BO6"/>
    <mergeCell ref="BO3:BP4"/>
    <mergeCell ref="AU5:AU6"/>
    <mergeCell ref="BF5:BF6"/>
    <mergeCell ref="BG5:BG6"/>
    <mergeCell ref="BH5:BH6"/>
    <mergeCell ref="BI5:BI6"/>
    <mergeCell ref="BA5:BA6"/>
    <mergeCell ref="BB5:BB6"/>
    <mergeCell ref="BC5:BC6"/>
    <mergeCell ref="BE5:BE6"/>
    <mergeCell ref="AS45:AT45"/>
    <mergeCell ref="BR5:BR6"/>
    <mergeCell ref="AK35:DR35"/>
    <mergeCell ref="AW45:AX45"/>
    <mergeCell ref="AK45:AL45"/>
    <mergeCell ref="AY5:AY6"/>
    <mergeCell ref="DO5:DO6"/>
    <mergeCell ref="DP5:DP6"/>
    <mergeCell ref="AW5:AW6"/>
    <mergeCell ref="AX5:AX6"/>
    <mergeCell ref="BS5:BS6"/>
    <mergeCell ref="BT5:BT6"/>
    <mergeCell ref="AW3:AX4"/>
    <mergeCell ref="AU58:AV58"/>
    <mergeCell ref="AW58:AX58"/>
    <mergeCell ref="AM45:AN45"/>
    <mergeCell ref="AO45:AP45"/>
    <mergeCell ref="AQ45:AR45"/>
    <mergeCell ref="AM58:AN58"/>
    <mergeCell ref="AO58:AP58"/>
    <mergeCell ref="I3:J4"/>
    <mergeCell ref="K45:L45"/>
    <mergeCell ref="O45:P45"/>
    <mergeCell ref="E45:F45"/>
    <mergeCell ref="G45:H45"/>
    <mergeCell ref="I45:J45"/>
    <mergeCell ref="O3:P4"/>
    <mergeCell ref="M45:N45"/>
    <mergeCell ref="C43:AJ43"/>
    <mergeCell ref="W45:X45"/>
    <mergeCell ref="K3:L4"/>
    <mergeCell ref="M3:N4"/>
    <mergeCell ref="U3:V4"/>
    <mergeCell ref="Q3:R4"/>
    <mergeCell ref="AG45:AH45"/>
    <mergeCell ref="Y45:Z45"/>
    <mergeCell ref="AA45:AB45"/>
    <mergeCell ref="AC45:AD45"/>
    <mergeCell ref="P5:P6"/>
    <mergeCell ref="Q5:Q6"/>
    <mergeCell ref="R5:R6"/>
    <mergeCell ref="S45:T45"/>
    <mergeCell ref="U45:V45"/>
    <mergeCell ref="Q45:R45"/>
    <mergeCell ref="AY3:AZ4"/>
    <mergeCell ref="DQ3:DR4"/>
    <mergeCell ref="AE3:AF4"/>
    <mergeCell ref="AG3:AH4"/>
    <mergeCell ref="AK3:AL4"/>
    <mergeCell ref="AS3:AT4"/>
    <mergeCell ref="AU3:AV4"/>
    <mergeCell ref="BS3:BT4"/>
    <mergeCell ref="BU3:BV4"/>
    <mergeCell ref="DE3:DF4"/>
    <mergeCell ref="AS5:AS6"/>
    <mergeCell ref="AQ3:AR4"/>
    <mergeCell ref="AM5:AM6"/>
    <mergeCell ref="AN5:AN6"/>
    <mergeCell ref="AO5:AO6"/>
    <mergeCell ref="AP5:AP6"/>
    <mergeCell ref="AM3:AN4"/>
    <mergeCell ref="AO3:AP4"/>
    <mergeCell ref="AV5:AV6"/>
    <mergeCell ref="BU5:BU6"/>
    <mergeCell ref="DD5:DD6"/>
    <mergeCell ref="DE5:DE6"/>
    <mergeCell ref="CJ5:CJ6"/>
    <mergeCell ref="CK5:CK6"/>
    <mergeCell ref="CL5:CL6"/>
    <mergeCell ref="CM5:CM6"/>
    <mergeCell ref="CB5:CB6"/>
    <mergeCell ref="CU5:CU6"/>
    <mergeCell ref="A1:AF1"/>
    <mergeCell ref="B5:B6"/>
    <mergeCell ref="C2:D2"/>
    <mergeCell ref="E2:F2"/>
    <mergeCell ref="G2:H2"/>
    <mergeCell ref="I2:J2"/>
    <mergeCell ref="K2:L2"/>
    <mergeCell ref="M2:N2"/>
    <mergeCell ref="O2:P2"/>
    <mergeCell ref="AC5:AC6"/>
    <mergeCell ref="AQ5:AQ6"/>
    <mergeCell ref="AR5:AR6"/>
    <mergeCell ref="AZ5:AZ6"/>
    <mergeCell ref="AA5:AA6"/>
    <mergeCell ref="AB5:AB6"/>
    <mergeCell ref="S5:S6"/>
    <mergeCell ref="T5:T6"/>
    <mergeCell ref="U5:U6"/>
    <mergeCell ref="V5:V6"/>
    <mergeCell ref="W5:W6"/>
    <mergeCell ref="CP5:CP6"/>
    <mergeCell ref="CQ5:CQ6"/>
    <mergeCell ref="DH5:DH6"/>
    <mergeCell ref="W3:X4"/>
    <mergeCell ref="DR5:DR6"/>
    <mergeCell ref="AK5:AK6"/>
    <mergeCell ref="AL5:AL6"/>
    <mergeCell ref="AI5:AI6"/>
    <mergeCell ref="AJ5:AJ6"/>
    <mergeCell ref="AT5:AT6"/>
    <mergeCell ref="AI58:AJ58"/>
    <mergeCell ref="AE2:AF2"/>
    <mergeCell ref="Y58:Z58"/>
    <mergeCell ref="AA58:AB58"/>
    <mergeCell ref="AC58:AD58"/>
    <mergeCell ref="AE58:AF58"/>
    <mergeCell ref="AD5:AD6"/>
    <mergeCell ref="AE5:AE6"/>
    <mergeCell ref="AF5:AF6"/>
    <mergeCell ref="Y5:Y6"/>
    <mergeCell ref="AU45:AV45"/>
    <mergeCell ref="Y3:Z4"/>
    <mergeCell ref="AA3:AB4"/>
    <mergeCell ref="AC3:AD4"/>
    <mergeCell ref="DQ58:DR58"/>
    <mergeCell ref="AY45:AZ45"/>
    <mergeCell ref="AE45:AF45"/>
    <mergeCell ref="AI45:AJ45"/>
    <mergeCell ref="DQ45:DR45"/>
    <mergeCell ref="AG58:AH58"/>
    <mergeCell ref="BA58:BB58"/>
    <mergeCell ref="BC58:BD58"/>
    <mergeCell ref="BE58:BF58"/>
    <mergeCell ref="BG58:BH58"/>
    <mergeCell ref="AK58:AL58"/>
    <mergeCell ref="AY58:AZ58"/>
    <mergeCell ref="AS58:AT58"/>
    <mergeCell ref="AQ58:AR58"/>
    <mergeCell ref="BI58:BJ58"/>
    <mergeCell ref="BK58:BL58"/>
    <mergeCell ref="BM58:BN58"/>
    <mergeCell ref="CG58:CH58"/>
    <mergeCell ref="BO58:BP58"/>
    <mergeCell ref="BQ58:BR58"/>
    <mergeCell ref="CE58:CF58"/>
    <mergeCell ref="W58:X58"/>
    <mergeCell ref="Q2:R2"/>
    <mergeCell ref="A44:B44"/>
    <mergeCell ref="A45:B45"/>
    <mergeCell ref="C45:D45"/>
    <mergeCell ref="I5:I6"/>
    <mergeCell ref="J5:J6"/>
    <mergeCell ref="C5:C6"/>
    <mergeCell ref="D5:D6"/>
    <mergeCell ref="X5:X6"/>
    <mergeCell ref="S58:T58"/>
    <mergeCell ref="U58:V58"/>
    <mergeCell ref="C58:D58"/>
    <mergeCell ref="E58:F58"/>
    <mergeCell ref="G58:H58"/>
    <mergeCell ref="I58:J58"/>
    <mergeCell ref="K58:L58"/>
    <mergeCell ref="M58:N58"/>
    <mergeCell ref="O58:P58"/>
    <mergeCell ref="Q58:R58"/>
    <mergeCell ref="AS2:AT2"/>
    <mergeCell ref="AU2:AV2"/>
    <mergeCell ref="AQ2:AR2"/>
    <mergeCell ref="AW2:AX2"/>
    <mergeCell ref="C3:D4"/>
    <mergeCell ref="E3:F4"/>
    <mergeCell ref="G3:H4"/>
    <mergeCell ref="AO2:AP2"/>
    <mergeCell ref="U2:V2"/>
    <mergeCell ref="AI3:AJ4"/>
    <mergeCell ref="DO2:DP2"/>
    <mergeCell ref="BK2:BL2"/>
    <mergeCell ref="BM2:BN2"/>
    <mergeCell ref="A58:B58"/>
    <mergeCell ref="A56:B56"/>
    <mergeCell ref="A57:B57"/>
    <mergeCell ref="A51:B51"/>
    <mergeCell ref="A52:B52"/>
    <mergeCell ref="A53:B53"/>
    <mergeCell ref="A54:B54"/>
    <mergeCell ref="AC2:AD2"/>
    <mergeCell ref="A50:B50"/>
    <mergeCell ref="B2:B4"/>
    <mergeCell ref="A46:B46"/>
    <mergeCell ref="A47:B47"/>
    <mergeCell ref="A2:A6"/>
    <mergeCell ref="Z5:Z6"/>
    <mergeCell ref="F5:F6"/>
    <mergeCell ref="G5:G6"/>
    <mergeCell ref="H5:H6"/>
    <mergeCell ref="A48:B48"/>
    <mergeCell ref="A49:B49"/>
    <mergeCell ref="S2:T2"/>
    <mergeCell ref="W2:X2"/>
    <mergeCell ref="Y2:Z2"/>
    <mergeCell ref="AA2:AB2"/>
    <mergeCell ref="S3:T4"/>
    <mergeCell ref="M5:M6"/>
    <mergeCell ref="N5:N6"/>
    <mergeCell ref="O5:O6"/>
    <mergeCell ref="K5:K6"/>
    <mergeCell ref="L5:L6"/>
    <mergeCell ref="E5:E6"/>
    <mergeCell ref="AG5:AG6"/>
    <mergeCell ref="DV5:DV6"/>
    <mergeCell ref="EA5:EA6"/>
    <mergeCell ref="AH5:AH6"/>
    <mergeCell ref="DQ5:DQ6"/>
    <mergeCell ref="DF5:DF6"/>
    <mergeCell ref="CO5:CO6"/>
    <mergeCell ref="AY2:AZ2"/>
    <mergeCell ref="AI2:AJ2"/>
    <mergeCell ref="AK2:AL2"/>
    <mergeCell ref="AG2:AH2"/>
    <mergeCell ref="EF2:EG2"/>
    <mergeCell ref="EG3:EG6"/>
    <mergeCell ref="EC2:ED2"/>
    <mergeCell ref="EC3:EC6"/>
    <mergeCell ref="ED3:ED6"/>
    <mergeCell ref="EF3:EF6"/>
    <mergeCell ref="DQ2:DR2"/>
    <mergeCell ref="AM2:AN2"/>
    <mergeCell ref="EJ3:EJ6"/>
    <mergeCell ref="EE2:EE6"/>
    <mergeCell ref="DS2:EB2"/>
    <mergeCell ref="EH2:EJ2"/>
    <mergeCell ref="DS5:DS6"/>
    <mergeCell ref="DT5:DT6"/>
    <mergeCell ref="DS3:DT4"/>
    <mergeCell ref="DU5:DU6"/>
    <mergeCell ref="A60:B61"/>
    <mergeCell ref="EH3:EH6"/>
    <mergeCell ref="EI3:EI6"/>
    <mergeCell ref="DY3:DZ4"/>
    <mergeCell ref="DY5:DY6"/>
    <mergeCell ref="DZ5:DZ6"/>
    <mergeCell ref="A55:B55"/>
    <mergeCell ref="DU3:DV4"/>
    <mergeCell ref="EA3:EB4"/>
    <mergeCell ref="EB5:EB6"/>
  </mergeCells>
  <phoneticPr fontId="0" type="noConversion"/>
  <pageMargins left="0.35433070866141736" right="0.27559055118110237" top="0.31496062992125984" bottom="0.23622047244094491" header="0.31496062992125984" footer="0.31496062992125984"/>
  <pageSetup paperSize="8" scale="34" fitToWidth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85" zoomScaleNormal="85" workbookViewId="0">
      <pane ySplit="3" topLeftCell="A27" activePane="bottomLeft" state="frozen"/>
      <selection activeCell="F71" sqref="F71"/>
      <selection pane="bottomLeft" activeCell="F32" sqref="F32"/>
    </sheetView>
  </sheetViews>
  <sheetFormatPr defaultRowHeight="15.75"/>
  <cols>
    <col min="1" max="1" width="9.140625" style="1"/>
    <col min="2" max="2" width="49.42578125" style="2" customWidth="1"/>
    <col min="3" max="3" width="14.5703125" style="4" customWidth="1"/>
    <col min="4" max="4" width="13.140625" style="4" customWidth="1"/>
    <col min="5" max="5" width="18.140625" style="1" customWidth="1"/>
    <col min="6" max="6" width="48.140625" style="1" customWidth="1"/>
    <col min="7" max="16384" width="9.140625" style="1"/>
  </cols>
  <sheetData>
    <row r="1" spans="1:6" ht="33.75" customHeight="1">
      <c r="A1" s="240" t="str">
        <f ca="1">'Участь депутатів у засіданнях'!A1</f>
        <v xml:space="preserve">Участь депутатів Марганецької міської ради VII скликання у пленарних засіданнях ради та у роботі постійних депутатських комісій </v>
      </c>
      <c r="B1" s="240"/>
      <c r="C1" s="240"/>
      <c r="D1" s="240"/>
      <c r="E1" s="240"/>
    </row>
    <row r="2" spans="1:6" ht="38.25" customHeight="1">
      <c r="A2" s="235" t="s">
        <v>1</v>
      </c>
      <c r="B2" s="237" t="s">
        <v>41</v>
      </c>
      <c r="C2" s="239" t="s">
        <v>28</v>
      </c>
      <c r="D2" s="239"/>
      <c r="E2" s="239" t="s">
        <v>95</v>
      </c>
    </row>
    <row r="3" spans="1:6" ht="20.25" customHeight="1">
      <c r="A3" s="236"/>
      <c r="B3" s="238"/>
      <c r="C3" s="24" t="s">
        <v>36</v>
      </c>
      <c r="D3" s="27" t="s">
        <v>37</v>
      </c>
      <c r="E3" s="239"/>
    </row>
    <row r="4" spans="1:6" ht="21" customHeight="1">
      <c r="A4" s="17">
        <v>1</v>
      </c>
      <c r="B4" s="21" t="str">
        <f ca="1">'Участь депутатів у засіданнях'!B8</f>
        <v>Жадько Олена Анатоліївна</v>
      </c>
      <c r="C4" s="17">
        <f ca="1">'Участь депутатів у засіданнях'!EC8</f>
        <v>38</v>
      </c>
      <c r="D4" s="28">
        <f ca="1">'Участь депутатів у засіданнях'!ED8</f>
        <v>2</v>
      </c>
      <c r="E4" s="17">
        <f ca="1">'Участь депутатів у засіданнях'!EE8</f>
        <v>40</v>
      </c>
      <c r="F4" s="1" t="str">
        <f t="shared" ref="F4:F13" si="0">IF(D4&gt;=19,"Рішення не прийнято"," ")</f>
        <v xml:space="preserve"> </v>
      </c>
    </row>
    <row r="5" spans="1:6" ht="19.5" customHeight="1">
      <c r="A5" s="17">
        <v>2</v>
      </c>
      <c r="B5" s="21" t="str">
        <f ca="1">'Участь депутатів у засіданнях'!B9</f>
        <v>Аксьонов Геннадій Анатолійович</v>
      </c>
      <c r="C5" s="25">
        <f ca="1">'Участь депутатів у засіданнях'!EC9</f>
        <v>39</v>
      </c>
      <c r="D5" s="28">
        <f ca="1">'Участь депутатів у засіданнях'!ED9</f>
        <v>1</v>
      </c>
      <c r="E5" s="17">
        <f ca="1">'Участь депутатів у засіданнях'!EE9</f>
        <v>40</v>
      </c>
      <c r="F5" s="1" t="str">
        <f t="shared" si="0"/>
        <v xml:space="preserve"> </v>
      </c>
    </row>
    <row r="6" spans="1:6" ht="20.25" customHeight="1">
      <c r="A6" s="17">
        <v>3</v>
      </c>
      <c r="B6" s="21" t="str">
        <f ca="1">'Участь депутатів у засіданнях'!B10</f>
        <v>Білий Олександр Якович</v>
      </c>
      <c r="C6" s="25">
        <f ca="1">'Участь депутатів у засіданнях'!EC10</f>
        <v>23</v>
      </c>
      <c r="D6" s="28">
        <f ca="1">'Участь депутатів у засіданнях'!ED10</f>
        <v>17</v>
      </c>
      <c r="E6" s="17">
        <f ca="1">'Участь депутатів у засіданнях'!EE10</f>
        <v>40</v>
      </c>
      <c r="F6" s="1" t="str">
        <f t="shared" si="0"/>
        <v xml:space="preserve"> </v>
      </c>
    </row>
    <row r="7" spans="1:6" ht="21.75" customHeight="1">
      <c r="A7" s="17">
        <v>4</v>
      </c>
      <c r="B7" s="21" t="str">
        <f ca="1">'Участь депутатів у засіданнях'!B11</f>
        <v>Бобух Олександр Іванович</v>
      </c>
      <c r="C7" s="25">
        <f ca="1">'Участь депутатів у засіданнях'!EC11</f>
        <v>38</v>
      </c>
      <c r="D7" s="28">
        <f ca="1">'Участь депутатів у засіданнях'!ED11</f>
        <v>2</v>
      </c>
      <c r="E7" s="17">
        <f ca="1">'Участь депутатів у засіданнях'!EE11</f>
        <v>40</v>
      </c>
      <c r="F7" s="1" t="str">
        <f t="shared" si="0"/>
        <v xml:space="preserve"> </v>
      </c>
    </row>
    <row r="8" spans="1:6" ht="19.5" customHeight="1">
      <c r="A8" s="17">
        <v>5</v>
      </c>
      <c r="B8" s="21" t="str">
        <f ca="1">'Участь депутатів у засіданнях'!B12</f>
        <v>Бондаренко Олександр Олексійович</v>
      </c>
      <c r="C8" s="25">
        <f ca="1">'Участь депутатів у засіданнях'!EC12</f>
        <v>38</v>
      </c>
      <c r="D8" s="28">
        <f ca="1">'Участь депутатів у засіданнях'!ED12</f>
        <v>2</v>
      </c>
      <c r="E8" s="17">
        <f ca="1">'Участь депутатів у засіданнях'!EE12</f>
        <v>40</v>
      </c>
      <c r="F8" s="1" t="str">
        <f t="shared" si="0"/>
        <v xml:space="preserve"> </v>
      </c>
    </row>
    <row r="9" spans="1:6" ht="19.5" customHeight="1">
      <c r="A9" s="17">
        <v>6</v>
      </c>
      <c r="B9" s="21" t="str">
        <f ca="1">'Участь депутатів у засіданнях'!B13</f>
        <v>Боровик Геннадій Васильович</v>
      </c>
      <c r="C9" s="25">
        <f ca="1">'Участь депутатів у засіданнях'!EC13</f>
        <v>21</v>
      </c>
      <c r="D9" s="28">
        <f ca="1">'Участь депутатів у засіданнях'!ED13</f>
        <v>19</v>
      </c>
      <c r="E9" s="17">
        <f ca="1">'Участь депутатів у засіданнях'!EE13</f>
        <v>40</v>
      </c>
      <c r="F9" s="1" t="str">
        <f t="shared" si="0"/>
        <v>Рішення не прийнято</v>
      </c>
    </row>
    <row r="10" spans="1:6" ht="18" customHeight="1">
      <c r="A10" s="17">
        <v>7</v>
      </c>
      <c r="B10" s="21" t="str">
        <f ca="1">'Участь депутатів у засіданнях'!B14</f>
        <v>Ваданов Валентин Олександрович</v>
      </c>
      <c r="C10" s="25">
        <f ca="1">'Участь депутатів у засіданнях'!EC14</f>
        <v>37</v>
      </c>
      <c r="D10" s="28">
        <f ca="1">'Участь депутатів у засіданнях'!ED14</f>
        <v>3</v>
      </c>
      <c r="E10" s="17">
        <f ca="1">'Участь депутатів у засіданнях'!EE14</f>
        <v>40</v>
      </c>
      <c r="F10" s="1" t="str">
        <f t="shared" si="0"/>
        <v xml:space="preserve"> </v>
      </c>
    </row>
    <row r="11" spans="1:6" ht="18.75" customHeight="1">
      <c r="A11" s="17">
        <v>8</v>
      </c>
      <c r="B11" s="21" t="str">
        <f ca="1">'Участь депутатів у засіданнях'!B15</f>
        <v>Вітько Андрій Володимирович</v>
      </c>
      <c r="C11" s="25">
        <f ca="1">'Участь депутатів у засіданнях'!EC15</f>
        <v>35</v>
      </c>
      <c r="D11" s="28">
        <f ca="1">'Участь депутатів у засіданнях'!ED15</f>
        <v>5</v>
      </c>
      <c r="E11" s="17">
        <f ca="1">'Участь депутатів у засіданнях'!EE15</f>
        <v>40</v>
      </c>
      <c r="F11" s="1" t="str">
        <f t="shared" si="0"/>
        <v xml:space="preserve"> </v>
      </c>
    </row>
    <row r="12" spans="1:6" ht="20.25" customHeight="1">
      <c r="A12" s="17">
        <v>9</v>
      </c>
      <c r="B12" s="21" t="str">
        <f ca="1">'Участь депутатів у засіданнях'!B16</f>
        <v>Волошин Андрій Петрович</v>
      </c>
      <c r="C12" s="25">
        <f ca="1">'Участь депутатів у засіданнях'!EC16</f>
        <v>23</v>
      </c>
      <c r="D12" s="28">
        <f ca="1">'Участь депутатів у засіданнях'!ED16</f>
        <v>17</v>
      </c>
      <c r="E12" s="17">
        <f ca="1">'Участь депутатів у засіданнях'!EE16</f>
        <v>40</v>
      </c>
      <c r="F12" s="1" t="str">
        <f t="shared" si="0"/>
        <v xml:space="preserve"> </v>
      </c>
    </row>
    <row r="13" spans="1:6" ht="19.5" customHeight="1">
      <c r="A13" s="17">
        <v>10</v>
      </c>
      <c r="B13" s="21" t="str">
        <f ca="1">'Участь депутатів у засіданнях'!B17</f>
        <v>Гугля Олексій Миколайович</v>
      </c>
      <c r="C13" s="25">
        <f ca="1">'Участь депутатів у засіданнях'!EC17</f>
        <v>37</v>
      </c>
      <c r="D13" s="28">
        <f ca="1">'Участь депутатів у засіданнях'!ED17</f>
        <v>3</v>
      </c>
      <c r="E13" s="17">
        <f ca="1">'Участь депутатів у засіданнях'!EE17</f>
        <v>40</v>
      </c>
      <c r="F13" s="1" t="str">
        <f t="shared" si="0"/>
        <v xml:space="preserve"> </v>
      </c>
    </row>
    <row r="14" spans="1:6" ht="19.5" customHeight="1">
      <c r="A14" s="17">
        <v>11</v>
      </c>
      <c r="B14" s="21" t="str">
        <f ca="1">'Участь депутатів у засіданнях'!B18</f>
        <v>Деркач Анатолій Віталійович</v>
      </c>
      <c r="C14" s="25">
        <f ca="1">'Участь депутатів у засіданнях'!EC18</f>
        <v>25</v>
      </c>
      <c r="D14" s="28">
        <f ca="1">'Участь депутатів у засіданнях'!ED18</f>
        <v>15</v>
      </c>
      <c r="E14" s="17">
        <f ca="1">'Участь депутатів у засіданнях'!EE18</f>
        <v>40</v>
      </c>
      <c r="F14" s="8"/>
    </row>
    <row r="15" spans="1:6" ht="18" customHeight="1">
      <c r="A15" s="17">
        <v>12</v>
      </c>
      <c r="B15" s="21" t="str">
        <f ca="1">'Участь депутатів у засіданнях'!B19</f>
        <v>Долгорук Вікторія Валеріївна</v>
      </c>
      <c r="C15" s="25">
        <f ca="1">'Участь депутатів у засіданнях'!EC19</f>
        <v>37</v>
      </c>
      <c r="D15" s="28">
        <f ca="1">'Участь депутатів у засіданнях'!ED19</f>
        <v>3</v>
      </c>
      <c r="E15" s="17">
        <f ca="1">'Участь депутатів у засіданнях'!EE19</f>
        <v>40</v>
      </c>
      <c r="F15" s="1" t="str">
        <f t="shared" ref="F15:F20" si="1">IF(D15&gt;=19,"Рішення не прийнято"," ")</f>
        <v xml:space="preserve"> </v>
      </c>
    </row>
    <row r="16" spans="1:6" ht="20.25" customHeight="1">
      <c r="A16" s="17">
        <v>13</v>
      </c>
      <c r="B16" s="21" t="str">
        <f ca="1">'Участь депутатів у засіданнях'!B20</f>
        <v>Євдокименко Євген Вікторович</v>
      </c>
      <c r="C16" s="25">
        <f ca="1">'Участь депутатів у засіданнях'!EC20</f>
        <v>37</v>
      </c>
      <c r="D16" s="28">
        <f ca="1">'Участь депутатів у засіданнях'!ED20</f>
        <v>3</v>
      </c>
      <c r="E16" s="17">
        <f ca="1">'Участь депутатів у засіданнях'!EE20</f>
        <v>40</v>
      </c>
      <c r="F16" s="1" t="str">
        <f t="shared" si="1"/>
        <v xml:space="preserve"> </v>
      </c>
    </row>
    <row r="17" spans="1:6" ht="21" customHeight="1">
      <c r="A17" s="17">
        <v>14</v>
      </c>
      <c r="B17" s="21" t="str">
        <f ca="1">'Участь депутатів у засіданнях'!B21</f>
        <v>Зіберов Юрій Анатолійович</v>
      </c>
      <c r="C17" s="25">
        <f ca="1">'Участь депутатів у засіданнях'!EC21</f>
        <v>22</v>
      </c>
      <c r="D17" s="28">
        <f ca="1">'Участь депутатів у засіданнях'!ED21</f>
        <v>18</v>
      </c>
      <c r="E17" s="17">
        <f ca="1">'Участь депутатів у засіданнях'!EE21</f>
        <v>40</v>
      </c>
      <c r="F17" s="1" t="str">
        <f t="shared" si="1"/>
        <v xml:space="preserve"> </v>
      </c>
    </row>
    <row r="18" spans="1:6" ht="21" customHeight="1">
      <c r="A18" s="17">
        <v>15</v>
      </c>
      <c r="B18" s="21" t="str">
        <f ca="1">'Участь депутатів у засіданнях'!B22</f>
        <v>Кондратович Володимир Миколайович</v>
      </c>
      <c r="C18" s="25">
        <f ca="1">'Участь депутатів у засіданнях'!EC22</f>
        <v>40</v>
      </c>
      <c r="D18" s="28">
        <f ca="1">'Участь депутатів у засіданнях'!ED22</f>
        <v>0</v>
      </c>
      <c r="E18" s="17">
        <f ca="1">'Участь депутатів у засіданнях'!EE22</f>
        <v>40</v>
      </c>
      <c r="F18" s="1" t="str">
        <f t="shared" si="1"/>
        <v xml:space="preserve"> </v>
      </c>
    </row>
    <row r="19" spans="1:6" ht="21.75" customHeight="1">
      <c r="A19" s="17">
        <v>16</v>
      </c>
      <c r="B19" s="21" t="str">
        <f ca="1">'Участь депутатів у засіданнях'!B23</f>
        <v>Корогодський Ігор Петрович</v>
      </c>
      <c r="C19" s="25">
        <f ca="1">'Участь депутатів у засіданнях'!EC23</f>
        <v>30</v>
      </c>
      <c r="D19" s="28">
        <f ca="1">'Участь депутатів у засіданнях'!ED23</f>
        <v>10</v>
      </c>
      <c r="E19" s="17">
        <f ca="1">'Участь депутатів у засіданнях'!EE23</f>
        <v>40</v>
      </c>
      <c r="F19" s="1" t="str">
        <f t="shared" si="1"/>
        <v xml:space="preserve"> </v>
      </c>
    </row>
    <row r="20" spans="1:6" ht="20.25" customHeight="1">
      <c r="A20" s="17">
        <v>17</v>
      </c>
      <c r="B20" s="21" t="str">
        <f ca="1">'Участь депутатів у засіданнях'!B24</f>
        <v>Крапивна Ольга Михайлівна</v>
      </c>
      <c r="C20" s="25">
        <f ca="1">'Участь депутатів у засіданнях'!EC24</f>
        <v>40</v>
      </c>
      <c r="D20" s="28">
        <f ca="1">'Участь депутатів у засіданнях'!ED24</f>
        <v>0</v>
      </c>
      <c r="E20" s="17">
        <f ca="1">'Участь депутатів у засіданнях'!EE24</f>
        <v>40</v>
      </c>
      <c r="F20" s="1" t="str">
        <f t="shared" si="1"/>
        <v xml:space="preserve"> </v>
      </c>
    </row>
    <row r="21" spans="1:6" ht="18.75" customHeight="1">
      <c r="A21" s="17">
        <v>18</v>
      </c>
      <c r="B21" s="21" t="str">
        <f ca="1">'Участь депутатів у засіданнях'!B25</f>
        <v>Лук’яненко Микола Васильович</v>
      </c>
      <c r="C21" s="25">
        <f ca="1">'Участь депутатів у засіданнях'!EC25</f>
        <v>5</v>
      </c>
      <c r="D21" s="28">
        <f ca="1">'Участь депутатів у засіданнях'!ED25</f>
        <v>35</v>
      </c>
      <c r="E21" s="17">
        <f ca="1">'Участь депутатів у засіданнях'!EE25</f>
        <v>40</v>
      </c>
    </row>
    <row r="22" spans="1:6" ht="17.25" customHeight="1">
      <c r="A22" s="17">
        <v>19</v>
      </c>
      <c r="B22" s="21" t="str">
        <f ca="1">'Участь депутатів у засіданнях'!B26</f>
        <v>Максимова Валентина Василівна</v>
      </c>
      <c r="C22" s="25">
        <f ca="1">'Участь депутатів у засіданнях'!EC26</f>
        <v>14</v>
      </c>
      <c r="D22" s="28">
        <f ca="1">'Участь депутатів у засіданнях'!ED26</f>
        <v>26</v>
      </c>
      <c r="E22" s="17">
        <f ca="1">'Участь депутатів у засіданнях'!EE26</f>
        <v>40</v>
      </c>
      <c r="F22" s="14"/>
    </row>
    <row r="23" spans="1:6" ht="18.75">
      <c r="A23" s="22">
        <v>20</v>
      </c>
      <c r="B23" s="23" t="str">
        <f ca="1">'Участь депутатів у засіданнях'!B27</f>
        <v>Матвєєва Яна Володимирівна</v>
      </c>
      <c r="C23" s="26">
        <f ca="1">'Участь депутатів у засіданнях'!EC27</f>
        <v>37</v>
      </c>
      <c r="D23" s="28">
        <f ca="1">'Участь депутатів у засіданнях'!ED27</f>
        <v>3</v>
      </c>
      <c r="E23" s="17">
        <f ca="1">'Участь депутатів у засіданнях'!EE27</f>
        <v>40</v>
      </c>
      <c r="F23" s="15"/>
    </row>
    <row r="24" spans="1:6" ht="19.5" customHeight="1">
      <c r="A24" s="17">
        <v>21</v>
      </c>
      <c r="B24" s="21" t="str">
        <f ca="1">'Участь депутатів у засіданнях'!B28</f>
        <v>Міняйло Ірина Іванівна</v>
      </c>
      <c r="C24" s="25">
        <f ca="1">'Участь депутатів у засіданнях'!EC28</f>
        <v>39</v>
      </c>
      <c r="D24" s="28">
        <f ca="1">'Участь депутатів у засіданнях'!ED28</f>
        <v>1</v>
      </c>
      <c r="E24" s="17">
        <f ca="1">'Участь депутатів у засіданнях'!EE28</f>
        <v>40</v>
      </c>
      <c r="F24" s="14"/>
    </row>
    <row r="25" spans="1:6" ht="18.75">
      <c r="A25" s="17">
        <v>22</v>
      </c>
      <c r="B25" s="21" t="str">
        <f ca="1">'Участь депутатів у засіданнях'!B29</f>
        <v>Омельченко Марина Ігорівна</v>
      </c>
      <c r="C25" s="25">
        <f ca="1">'Участь депутатів у засіданнях'!EC29</f>
        <v>26</v>
      </c>
      <c r="D25" s="28">
        <f ca="1">'Участь депутатів у засіданнях'!ED29</f>
        <v>14</v>
      </c>
      <c r="E25" s="17">
        <f ca="1">'Участь депутатів у засіданнях'!EE29</f>
        <v>40</v>
      </c>
      <c r="F25" s="16"/>
    </row>
    <row r="26" spans="1:6" ht="20.25" customHeight="1">
      <c r="A26" s="17">
        <v>23</v>
      </c>
      <c r="B26" s="21" t="str">
        <f ca="1">'Участь депутатів у засіданнях'!B30</f>
        <v>Передрієнко Михайло Вікторович</v>
      </c>
      <c r="C26" s="25">
        <f ca="1">'Участь депутатів у засіданнях'!EC30</f>
        <v>17</v>
      </c>
      <c r="D26" s="28">
        <f ca="1">'Участь депутатів у засіданнях'!ED30</f>
        <v>23</v>
      </c>
      <c r="E26" s="17">
        <f ca="1">'Участь депутатів у засіданнях'!EE30</f>
        <v>40</v>
      </c>
      <c r="F26" s="14"/>
    </row>
    <row r="27" spans="1:6" ht="20.25" customHeight="1">
      <c r="A27" s="17">
        <v>24</v>
      </c>
      <c r="B27" s="21" t="str">
        <f ca="1">'Участь депутатів у засіданнях'!B31</f>
        <v>Польський Дмитро Павлович</v>
      </c>
      <c r="C27" s="25">
        <f ca="1">'Участь депутатів у засіданнях'!EC31</f>
        <v>28</v>
      </c>
      <c r="D27" s="28">
        <f ca="1">'Участь депутатів у засіданнях'!ED31</f>
        <v>12</v>
      </c>
      <c r="E27" s="17">
        <f ca="1">'Участь депутатів у засіданнях'!EE31</f>
        <v>40</v>
      </c>
      <c r="F27" s="14"/>
    </row>
    <row r="28" spans="1:6" ht="20.25" customHeight="1">
      <c r="A28" s="17">
        <v>25</v>
      </c>
      <c r="B28" s="21" t="str">
        <f ca="1">'Участь депутатів у засіданнях'!B32</f>
        <v>Рядінський Олександр Вікторович</v>
      </c>
      <c r="C28" s="25">
        <f ca="1">'Участь депутатів у засіданнях'!EC32</f>
        <v>39</v>
      </c>
      <c r="D28" s="28">
        <f ca="1">'Участь депутатів у засіданнях'!ED32</f>
        <v>1</v>
      </c>
      <c r="E28" s="17">
        <f ca="1">'Участь депутатів у засіданнях'!EE32</f>
        <v>40</v>
      </c>
      <c r="F28" s="16"/>
    </row>
    <row r="29" spans="1:6" ht="18.75" customHeight="1">
      <c r="A29" s="22">
        <v>26</v>
      </c>
      <c r="B29" s="23" t="str">
        <f ca="1">'Участь депутатів у засіданнях'!B33</f>
        <v>Ситник Анатолій Якович</v>
      </c>
      <c r="C29" s="26">
        <f ca="1">'Участь депутатів у засіданнях'!EC33</f>
        <v>37</v>
      </c>
      <c r="D29" s="28">
        <f ca="1">'Участь депутатів у засіданнях'!ED33</f>
        <v>3</v>
      </c>
      <c r="E29" s="17">
        <f ca="1">'Участь депутатів у засіданнях'!EE33</f>
        <v>40</v>
      </c>
      <c r="F29" s="15"/>
    </row>
    <row r="30" spans="1:6" ht="21" customHeight="1">
      <c r="A30" s="22">
        <v>27</v>
      </c>
      <c r="B30" s="23" t="str">
        <f ca="1">'Участь депутатів у засіданнях'!B34</f>
        <v>Сметанко Віталій Леонідович</v>
      </c>
      <c r="C30" s="26">
        <f ca="1">'Участь депутатів у засіданнях'!EC34</f>
        <v>39</v>
      </c>
      <c r="D30" s="28">
        <f ca="1">'Участь депутатів у засіданнях'!ED34</f>
        <v>1</v>
      </c>
      <c r="E30" s="17">
        <f ca="1">'Участь депутатів у засіданнях'!EE34</f>
        <v>40</v>
      </c>
      <c r="F30" s="15"/>
    </row>
    <row r="31" spans="1:6" ht="20.25" customHeight="1">
      <c r="A31" s="17"/>
      <c r="B31" s="21" t="str">
        <f ca="1">'Участь депутатів у засіданнях'!B35</f>
        <v>Соколішин Олександр Дмитрович</v>
      </c>
      <c r="C31" s="25">
        <f ca="1">'Участь депутатів у засіданнях'!EC35</f>
        <v>12</v>
      </c>
      <c r="D31" s="28">
        <f ca="1">'Участь депутатів у засіданнях'!ED35</f>
        <v>5</v>
      </c>
      <c r="E31" s="110">
        <f ca="1">'Участь депутатів у засіданнях'!EE35</f>
        <v>17</v>
      </c>
      <c r="F31" s="112" t="s">
        <v>70</v>
      </c>
    </row>
    <row r="32" spans="1:6" ht="21" customHeight="1">
      <c r="A32" s="17">
        <v>28</v>
      </c>
      <c r="B32" s="21" t="str">
        <f ca="1">'Участь депутатів у засіданнях'!B36</f>
        <v>Фоміна Ксенія Володимирівна</v>
      </c>
      <c r="C32" s="25">
        <f ca="1">'Участь депутатів у засіданнях'!EC36</f>
        <v>37</v>
      </c>
      <c r="D32" s="28">
        <f ca="1">'Участь депутатів у засіданнях'!ED36</f>
        <v>2</v>
      </c>
      <c r="E32" s="110">
        <f ca="1">'Участь депутатів у засіданнях'!EE36</f>
        <v>39</v>
      </c>
      <c r="F32" s="111" t="s">
        <v>94</v>
      </c>
    </row>
    <row r="33" spans="1:6" ht="20.25" customHeight="1">
      <c r="A33" s="17">
        <v>29</v>
      </c>
      <c r="B33" s="21" t="str">
        <f ca="1">'Участь депутатів у засіданнях'!B37</f>
        <v>Харіна Алла Сергіївна</v>
      </c>
      <c r="C33" s="25">
        <f ca="1">'Участь депутатів у засіданнях'!EC37</f>
        <v>33</v>
      </c>
      <c r="D33" s="28">
        <f ca="1">'Участь депутатів у засіданнях'!ED37</f>
        <v>7</v>
      </c>
      <c r="E33" s="17">
        <f ca="1">'Участь депутатів у засіданнях'!EE37</f>
        <v>40</v>
      </c>
      <c r="F33" s="8"/>
    </row>
    <row r="34" spans="1:6" ht="20.25" customHeight="1">
      <c r="A34" s="17">
        <v>30</v>
      </c>
      <c r="B34" s="21" t="str">
        <f ca="1">'Участь депутатів у засіданнях'!B38</f>
        <v>Хлєбніков Володимир Михайлович</v>
      </c>
      <c r="C34" s="25">
        <f ca="1">'Участь депутатів у засіданнях'!EC38</f>
        <v>39</v>
      </c>
      <c r="D34" s="28">
        <f ca="1">'Участь депутатів у засіданнях'!ED38</f>
        <v>1</v>
      </c>
      <c r="E34" s="17">
        <f ca="1">'Участь депутатів у засіданнях'!EE38</f>
        <v>40</v>
      </c>
      <c r="F34" s="8"/>
    </row>
    <row r="35" spans="1:6" ht="18" customHeight="1">
      <c r="A35" s="17">
        <v>31</v>
      </c>
      <c r="B35" s="21" t="str">
        <f ca="1">'Участь депутатів у засіданнях'!B39</f>
        <v>Хлєбніков Дмитро Володимирович</v>
      </c>
      <c r="C35" s="25">
        <f ca="1">'Участь депутатів у засіданнях'!EC39</f>
        <v>40</v>
      </c>
      <c r="D35" s="28">
        <f ca="1">'Участь депутатів у засіданнях'!ED39</f>
        <v>0</v>
      </c>
      <c r="E35" s="17">
        <f ca="1">'Участь депутатів у засіданнях'!EE39</f>
        <v>40</v>
      </c>
    </row>
    <row r="36" spans="1:6" ht="18.75" customHeight="1">
      <c r="A36" s="17">
        <v>32</v>
      </c>
      <c r="B36" s="21" t="str">
        <f ca="1">'Участь депутатів у засіданнях'!B40</f>
        <v>Хникін Сергій Олександрович</v>
      </c>
      <c r="C36" s="25">
        <f ca="1">'Участь депутатів у засіданнях'!EC40</f>
        <v>21</v>
      </c>
      <c r="D36" s="28">
        <f ca="1">'Участь депутатів у засіданнях'!ED40</f>
        <v>19</v>
      </c>
      <c r="E36" s="17">
        <f ca="1">'Участь депутатів у засіданнях'!EE40</f>
        <v>40</v>
      </c>
    </row>
    <row r="37" spans="1:6" ht="19.5" customHeight="1">
      <c r="A37" s="17">
        <v>33</v>
      </c>
      <c r="B37" s="21" t="str">
        <f ca="1">'Участь депутатів у засіданнях'!B41</f>
        <v>Чимбар Ігор Валерійович</v>
      </c>
      <c r="C37" s="25">
        <f ca="1">'Участь депутатів у засіданнях'!EC41</f>
        <v>32</v>
      </c>
      <c r="D37" s="28">
        <f ca="1">'Участь депутатів у засіданнях'!ED41</f>
        <v>8</v>
      </c>
      <c r="E37" s="17">
        <f ca="1">'Участь депутатів у засіданнях'!EE41</f>
        <v>40</v>
      </c>
    </row>
    <row r="38" spans="1:6" ht="16.5" customHeight="1">
      <c r="A38" s="109">
        <v>34</v>
      </c>
      <c r="B38" s="21" t="str">
        <f ca="1">'Участь депутатів у засіданнях'!B42</f>
        <v>Швець Андрій Сергійович</v>
      </c>
      <c r="C38" s="17">
        <f ca="1">'Участь депутатів у засіданнях'!EC42</f>
        <v>37</v>
      </c>
      <c r="D38" s="28">
        <f ca="1">'Участь депутатів у засіданнях'!ED42</f>
        <v>3</v>
      </c>
      <c r="E38" s="17">
        <f ca="1">'Участь депутатів у засіданнях'!EE42</f>
        <v>40</v>
      </c>
    </row>
    <row r="39" spans="1:6" ht="18.75">
      <c r="A39" s="17">
        <v>35</v>
      </c>
      <c r="B39" s="108" t="str">
        <f ca="1">'Участь депутатів у засіданнях'!B43</f>
        <v>Влад Іван Іванович</v>
      </c>
      <c r="C39" s="17">
        <f ca="1">'Участь депутатів у засіданнях'!EC43</f>
        <v>20</v>
      </c>
      <c r="D39" s="28">
        <f ca="1">'Участь депутатів у засіданнях'!ED43</f>
        <v>3</v>
      </c>
      <c r="E39" s="110">
        <f ca="1">'Участь депутатів у засіданнях'!EE43</f>
        <v>23</v>
      </c>
      <c r="F39" s="111" t="s">
        <v>79</v>
      </c>
    </row>
    <row r="40" spans="1:6">
      <c r="A40" s="9"/>
      <c r="B40" s="10"/>
      <c r="E40" s="9"/>
    </row>
    <row r="41" spans="1:6">
      <c r="A41" s="9"/>
      <c r="B41" s="10"/>
      <c r="E41" s="9"/>
    </row>
    <row r="42" spans="1:6" ht="49.5" customHeight="1">
      <c r="A42" s="9"/>
      <c r="B42" s="10"/>
      <c r="E42" s="9"/>
    </row>
    <row r="43" spans="1:6">
      <c r="A43" s="9"/>
      <c r="B43" s="10"/>
      <c r="E43" s="9"/>
    </row>
    <row r="44" spans="1:6">
      <c r="A44" s="9"/>
      <c r="B44" s="10"/>
      <c r="E44" s="9"/>
    </row>
    <row r="45" spans="1:6" ht="54" customHeight="1">
      <c r="A45" s="9"/>
      <c r="B45" s="10"/>
      <c r="E45" s="9"/>
    </row>
    <row r="46" spans="1:6" ht="57.75" customHeight="1">
      <c r="A46" s="9"/>
      <c r="B46" s="10"/>
      <c r="E46" s="9"/>
    </row>
    <row r="47" spans="1:6">
      <c r="A47" s="9"/>
      <c r="B47" s="10"/>
      <c r="E47" s="9"/>
    </row>
    <row r="48" spans="1:6">
      <c r="A48" s="9"/>
      <c r="B48" s="10"/>
      <c r="E48" s="9"/>
    </row>
    <row r="49" spans="1:6">
      <c r="A49" s="9"/>
      <c r="B49" s="10"/>
      <c r="E49" s="9"/>
    </row>
    <row r="50" spans="1:6">
      <c r="A50" s="9"/>
      <c r="B50" s="10"/>
      <c r="E50" s="9"/>
    </row>
    <row r="51" spans="1:6">
      <c r="A51" s="9"/>
      <c r="B51" s="10"/>
      <c r="E51" s="9"/>
    </row>
    <row r="52" spans="1:6">
      <c r="A52" s="9"/>
      <c r="B52" s="10"/>
      <c r="E52" s="9"/>
    </row>
    <row r="53" spans="1:6">
      <c r="A53" s="9"/>
      <c r="B53" s="10"/>
      <c r="E53" s="9"/>
    </row>
    <row r="54" spans="1:6">
      <c r="A54" s="9"/>
      <c r="B54" s="10"/>
      <c r="E54" s="9"/>
    </row>
    <row r="55" spans="1:6">
      <c r="A55" s="9"/>
      <c r="B55" s="10"/>
      <c r="E55" s="9"/>
    </row>
    <row r="56" spans="1:6">
      <c r="A56" s="9"/>
      <c r="B56" s="10"/>
      <c r="E56" s="9"/>
    </row>
    <row r="57" spans="1:6">
      <c r="A57" s="9"/>
      <c r="B57" s="10"/>
      <c r="E57" s="9"/>
      <c r="F57" s="8"/>
    </row>
    <row r="58" spans="1:6" ht="39.75" customHeight="1">
      <c r="A58" s="9"/>
      <c r="B58" s="10"/>
      <c r="E58" s="9"/>
    </row>
  </sheetData>
  <mergeCells count="5">
    <mergeCell ref="A2:A3"/>
    <mergeCell ref="B2:B3"/>
    <mergeCell ref="C2:D2"/>
    <mergeCell ref="A1:E1"/>
    <mergeCell ref="E2:E3"/>
  </mergeCells>
  <phoneticPr fontId="0" type="noConversion"/>
  <pageMargins left="0.98425196850393704" right="0.11811023622047245" top="3.937007874015748E-2" bottom="0.1181102362204724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Участь депутатів у засіданнях</vt:lpstr>
      <vt:lpstr>Зведений результат</vt:lpstr>
      <vt:lpstr>'Участь депутатів у засіданнях'!Заголовки_для_печати</vt:lpstr>
    </vt:vector>
  </TitlesOfParts>
  <Manager/>
  <Company>RePack by SPecialiST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revision/>
  <cp:lastPrinted>2018-06-25T12:23:37Z</cp:lastPrinted>
  <dcterms:created xsi:type="dcterms:W3CDTF">2016-02-17T08:27:28Z</dcterms:created>
  <dcterms:modified xsi:type="dcterms:W3CDTF">2018-06-27T12:07:50Z</dcterms:modified>
  <cp:category/>
  <cp:contentStatus/>
</cp:coreProperties>
</file>